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0556df74334342e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2021+ GDR Proposed Budget\DM\"/>
    </mc:Choice>
  </mc:AlternateContent>
  <bookViews>
    <workbookView xWindow="0" yWindow="0" windowWidth="28800" windowHeight="12303" tabRatio="847"/>
  </bookViews>
  <sheets>
    <sheet name="LRP FY2021+ Scenario 1_45M" sheetId="2" r:id="rId1"/>
    <sheet name="Production Assumptions_SAT" sheetId="3" r:id="rId2"/>
    <sheet name="LRP Budget ($)" sheetId="7" r:id="rId3"/>
    <sheet name="LRP Yield (AFY)" sheetId="8" r:id="rId4"/>
    <sheet name="LRP Incentive Rate" sheetId="9" r:id="rId5"/>
    <sheet name="Projections for LRP Target" sheetId="10" r:id="rId6"/>
  </sheets>
  <externalReferences>
    <externalReference r:id="rId7"/>
    <externalReference r:id="rId8"/>
    <externalReference r:id="rId9"/>
  </externalReferences>
  <definedNames>
    <definedName name="_PE96">[1]Parameters!$E$82</definedName>
    <definedName name="_regress" hidden="1">#REF!</definedName>
    <definedName name="_Regression_Out" hidden="1">#REF!</definedName>
    <definedName name="_Regression_Out1" hidden="1">#REF!</definedName>
    <definedName name="aa">#REF!</definedName>
    <definedName name="CDD.INT">#REF!</definedName>
    <definedName name="definition_gw">#REF!</definedName>
    <definedName name="definition_gwr">#REF!</definedName>
    <definedName name="definition_recycle">#REF!</definedName>
    <definedName name="definition_surf">#REF!</definedName>
    <definedName name="DENS.INT.SF">#REF!</definedName>
    <definedName name="Dr.nr">'[2]Base Forecast'!#REF!</definedName>
    <definedName name="EMF.INT">#REF!</definedName>
    <definedName name="EMG.INT">#REF!</definedName>
    <definedName name="EMW.INT">#REF!</definedName>
    <definedName name="Forecast_Demand">[3]reliability!#REF!</definedName>
    <definedName name="growth1">#REF!</definedName>
    <definedName name="growth2">#REF!</definedName>
    <definedName name="INC.ESC">'[2]Base Forecast'!#REF!</definedName>
    <definedName name="INC.INT.MF">#REF!</definedName>
    <definedName name="INC.INT.SF">#REF!</definedName>
    <definedName name="INT.MF">#REF!</definedName>
    <definedName name="INT.NR">#REF!</definedName>
    <definedName name="INT.SF">#REF!</definedName>
    <definedName name="NR_SPA_PC">[2]Conservation!$X$162+[2]Conservation!$Y$162</definedName>
    <definedName name="NR_VW_PC">[2]Conservation!$X$154+[2]Conservation!$Y$154</definedName>
    <definedName name="_xlnm.Print_Area" localSheetId="4">'LRP Incentive Rate'!$C$3:$AI$163</definedName>
    <definedName name="_xlnm.Print_Area" localSheetId="3">'LRP Yield (AFY)'!$A$2:$C$154</definedName>
    <definedName name="_xlnm.Print_Titles" localSheetId="2">'LRP Budget ($)'!$4:$5</definedName>
    <definedName name="_xlnm.Print_Titles" localSheetId="4">'LRP Incentive Rate'!$4:$4</definedName>
    <definedName name="_xlnm.Print_Titles" localSheetId="3">'LRP Yield (AFY)'!$4:$5</definedName>
    <definedName name="RAIN.INT.MF">#REF!</definedName>
    <definedName name="RAIN.INT.SF">#REF!</definedName>
    <definedName name="Rain.int.sf1">#REF!</definedName>
    <definedName name="RetailAgencies">#REF!</definedName>
    <definedName name="s" hidden="1">#REF!</definedName>
    <definedName name="SF_VW_RR">[2]Conservation!$W$152+[2]Conservation!$X$152</definedName>
    <definedName name="TEMP.INT.MF">#REF!</definedName>
    <definedName name="x" hidden="1">#REF!</definedName>
  </definedNames>
  <calcPr calcId="162913"/>
</workbook>
</file>

<file path=xl/calcChain.xml><?xml version="1.0" encoding="utf-8"?>
<calcChain xmlns="http://schemas.openxmlformats.org/spreadsheetml/2006/main">
  <c r="H26" i="2" l="1"/>
  <c r="I26" i="2" s="1"/>
  <c r="J26" i="2" s="1"/>
  <c r="K26" i="2" s="1"/>
  <c r="L26" i="2" s="1"/>
  <c r="G26" i="2"/>
  <c r="H14" i="2" l="1"/>
  <c r="I14" i="2" s="1"/>
  <c r="J14" i="2" s="1"/>
  <c r="K14" i="2" s="1"/>
  <c r="L14" i="2" s="1"/>
  <c r="G14" i="2"/>
  <c r="D11" i="2" l="1"/>
  <c r="E11" i="2"/>
  <c r="E8" i="2" s="1"/>
  <c r="F11" i="2"/>
  <c r="G11" i="2"/>
  <c r="G8" i="2" s="1"/>
  <c r="H11" i="2"/>
  <c r="H8" i="2" s="1"/>
  <c r="I11" i="2"/>
  <c r="I8" i="2" s="1"/>
  <c r="J11" i="2"/>
  <c r="J8" i="2" s="1"/>
  <c r="K11" i="2"/>
  <c r="K8" i="2" s="1"/>
  <c r="L11" i="2"/>
  <c r="L8" i="2" s="1"/>
  <c r="D23" i="2"/>
  <c r="E23" i="2"/>
  <c r="F23" i="2"/>
  <c r="G23" i="2"/>
  <c r="H23" i="2"/>
  <c r="I23" i="2"/>
  <c r="J23" i="2"/>
  <c r="K23" i="2"/>
  <c r="L23" i="2"/>
  <c r="L116" i="10"/>
  <c r="M116" i="10"/>
  <c r="N116" i="10"/>
  <c r="O116" i="10"/>
  <c r="P116" i="10"/>
  <c r="Q116" i="10"/>
  <c r="R116" i="10"/>
  <c r="S116" i="10"/>
  <c r="T116" i="10"/>
  <c r="U116" i="10"/>
  <c r="V116" i="10"/>
  <c r="W116" i="10"/>
  <c r="X116" i="10"/>
  <c r="Y116" i="10"/>
  <c r="Z116" i="10"/>
  <c r="AA116" i="10"/>
  <c r="AB116" i="10"/>
  <c r="AC116" i="10"/>
  <c r="AD116" i="10"/>
  <c r="AE116" i="10"/>
  <c r="AF116" i="10"/>
  <c r="AG116" i="10"/>
  <c r="AH116" i="10"/>
  <c r="AI116" i="10"/>
  <c r="AJ116" i="10"/>
  <c r="AK116" i="10"/>
  <c r="AL116" i="10"/>
  <c r="AM116" i="10"/>
  <c r="AN116" i="10"/>
  <c r="AO116" i="10"/>
  <c r="AP116" i="10"/>
  <c r="AQ116" i="10"/>
  <c r="K116" i="10"/>
  <c r="I116" i="10"/>
  <c r="J116" i="10"/>
  <c r="I75" i="10"/>
  <c r="J75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AH34" i="10"/>
  <c r="AI34" i="10"/>
  <c r="AJ34" i="10"/>
  <c r="AK34" i="10"/>
  <c r="AL34" i="10"/>
  <c r="AM34" i="10"/>
  <c r="AN34" i="10"/>
  <c r="AO34" i="10"/>
  <c r="AP34" i="10"/>
  <c r="AQ34" i="10"/>
  <c r="R34" i="10"/>
  <c r="R33" i="10"/>
  <c r="J110" i="10"/>
  <c r="J111" i="10"/>
  <c r="J112" i="10"/>
  <c r="J113" i="10"/>
  <c r="J114" i="10"/>
  <c r="J115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09" i="10"/>
  <c r="I110" i="10"/>
  <c r="I111" i="10"/>
  <c r="I112" i="10"/>
  <c r="I113" i="10"/>
  <c r="I114" i="10"/>
  <c r="I115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09" i="10"/>
  <c r="J69" i="10"/>
  <c r="J70" i="10"/>
  <c r="J71" i="10"/>
  <c r="J72" i="10"/>
  <c r="J73" i="10"/>
  <c r="J74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68" i="10"/>
  <c r="I69" i="10"/>
  <c r="I70" i="10"/>
  <c r="I71" i="10"/>
  <c r="I72" i="10"/>
  <c r="I73" i="10"/>
  <c r="I74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68" i="10"/>
  <c r="J37" i="3"/>
  <c r="I39" i="3"/>
  <c r="K39" i="3"/>
  <c r="L39" i="3"/>
  <c r="M39" i="3"/>
  <c r="N39" i="3"/>
  <c r="I40" i="3"/>
  <c r="K40" i="3"/>
  <c r="N40" i="3"/>
  <c r="J38" i="3"/>
  <c r="K38" i="3"/>
  <c r="L38" i="3"/>
  <c r="M38" i="3"/>
  <c r="O38" i="3"/>
  <c r="I38" i="3"/>
  <c r="K41" i="3"/>
  <c r="J41" i="3"/>
  <c r="O10" i="3"/>
  <c r="P10" i="3"/>
  <c r="P38" i="3" s="1"/>
  <c r="Q10" i="3"/>
  <c r="Q38" i="3" s="1"/>
  <c r="N10" i="3"/>
  <c r="N38" i="3" s="1"/>
  <c r="O11" i="3"/>
  <c r="O39" i="3" s="1"/>
  <c r="P11" i="3"/>
  <c r="P39" i="3" s="1"/>
  <c r="Q11" i="3"/>
  <c r="Q39" i="3" s="1"/>
  <c r="N11" i="3"/>
  <c r="J11" i="3"/>
  <c r="J39" i="3" s="1"/>
  <c r="L12" i="3"/>
  <c r="L40" i="3" s="1"/>
  <c r="M12" i="3"/>
  <c r="M40" i="3" s="1"/>
  <c r="N12" i="3"/>
  <c r="O12" i="3"/>
  <c r="O40" i="3" s="1"/>
  <c r="P12" i="3"/>
  <c r="P40" i="3" s="1"/>
  <c r="Q12" i="3"/>
  <c r="Q40" i="3" s="1"/>
  <c r="K12" i="3"/>
  <c r="J12" i="3"/>
  <c r="J40" i="3" s="1"/>
  <c r="J36" i="3" l="1"/>
  <c r="J34" i="3" l="1"/>
  <c r="J35" i="3"/>
  <c r="K36" i="3"/>
  <c r="L36" i="3"/>
  <c r="M36" i="3"/>
  <c r="N36" i="3"/>
  <c r="O36" i="3"/>
  <c r="P36" i="3"/>
  <c r="Q36" i="3"/>
  <c r="K37" i="3"/>
  <c r="L37" i="3"/>
  <c r="M37" i="3"/>
  <c r="N37" i="3"/>
  <c r="O37" i="3"/>
  <c r="P37" i="3"/>
  <c r="Q37" i="3"/>
  <c r="I35" i="3"/>
  <c r="I36" i="3"/>
  <c r="I37" i="3"/>
  <c r="I41" i="3"/>
  <c r="H42" i="3"/>
  <c r="G42" i="3"/>
  <c r="H28" i="3"/>
  <c r="G28" i="3"/>
  <c r="D9" i="2"/>
  <c r="D10" i="2"/>
  <c r="C10" i="2"/>
  <c r="C9" i="2"/>
  <c r="D8" i="2" l="1"/>
  <c r="I137" i="10"/>
  <c r="I96" i="10"/>
  <c r="AQ136" i="10"/>
  <c r="AP136" i="10"/>
  <c r="AO136" i="10"/>
  <c r="AN136" i="10"/>
  <c r="AM136" i="10"/>
  <c r="AL136" i="10"/>
  <c r="AK136" i="10"/>
  <c r="AJ136" i="10"/>
  <c r="AI136" i="10"/>
  <c r="AH136" i="10"/>
  <c r="AG136" i="10"/>
  <c r="AF136" i="10"/>
  <c r="AE136" i="10"/>
  <c r="AD136" i="10"/>
  <c r="AC136" i="10"/>
  <c r="AB136" i="10"/>
  <c r="AA136" i="10"/>
  <c r="Z136" i="10"/>
  <c r="Y136" i="10"/>
  <c r="X136" i="10"/>
  <c r="W136" i="10"/>
  <c r="V136" i="10"/>
  <c r="U136" i="10"/>
  <c r="T136" i="10"/>
  <c r="S136" i="10"/>
  <c r="R136" i="10"/>
  <c r="Q136" i="10"/>
  <c r="P136" i="10"/>
  <c r="O136" i="10"/>
  <c r="N136" i="10"/>
  <c r="M136" i="10"/>
  <c r="L136" i="10"/>
  <c r="K136" i="10"/>
  <c r="AQ135" i="10"/>
  <c r="AP135" i="10"/>
  <c r="AO135" i="10"/>
  <c r="AN135" i="10"/>
  <c r="AM135" i="10"/>
  <c r="AL135" i="10"/>
  <c r="AK135" i="10"/>
  <c r="AJ135" i="10"/>
  <c r="AI135" i="10"/>
  <c r="AH135" i="10"/>
  <c r="AG135" i="10"/>
  <c r="AF135" i="10"/>
  <c r="AE135" i="10"/>
  <c r="AD135" i="10"/>
  <c r="AC135" i="10"/>
  <c r="AB135" i="10"/>
  <c r="AA135" i="10"/>
  <c r="Z135" i="10"/>
  <c r="Y135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AQ134" i="10"/>
  <c r="AP134" i="10"/>
  <c r="AO134" i="10"/>
  <c r="AN134" i="10"/>
  <c r="AM134" i="10"/>
  <c r="AL134" i="10"/>
  <c r="AK134" i="10"/>
  <c r="AJ134" i="10"/>
  <c r="AI134" i="10"/>
  <c r="AH134" i="10"/>
  <c r="AG134" i="10"/>
  <c r="AF134" i="10"/>
  <c r="AE134" i="10"/>
  <c r="AD134" i="10"/>
  <c r="AC134" i="10"/>
  <c r="AB134" i="10"/>
  <c r="AA134" i="10"/>
  <c r="Z134" i="10"/>
  <c r="Y134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AQ133" i="10"/>
  <c r="AP133" i="10"/>
  <c r="AO133" i="10"/>
  <c r="AN133" i="10"/>
  <c r="AM133" i="10"/>
  <c r="AL133" i="10"/>
  <c r="AK133" i="10"/>
  <c r="AJ133" i="10"/>
  <c r="AI133" i="10"/>
  <c r="AH133" i="10"/>
  <c r="AG133" i="10"/>
  <c r="AF133" i="10"/>
  <c r="AE133" i="10"/>
  <c r="AD133" i="10"/>
  <c r="AC133" i="10"/>
  <c r="AB133" i="10"/>
  <c r="AA133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AQ132" i="10"/>
  <c r="AP132" i="10"/>
  <c r="AO132" i="10"/>
  <c r="AN132" i="10"/>
  <c r="AM132" i="10"/>
  <c r="AL132" i="10"/>
  <c r="AK132" i="10"/>
  <c r="AJ132" i="10"/>
  <c r="AI132" i="10"/>
  <c r="AH132" i="10"/>
  <c r="AG132" i="10"/>
  <c r="AF132" i="10"/>
  <c r="AE132" i="10"/>
  <c r="AD132" i="10"/>
  <c r="AC132" i="10"/>
  <c r="AB132" i="10"/>
  <c r="AA132" i="10"/>
  <c r="Z132" i="10"/>
  <c r="Y132" i="10"/>
  <c r="X132" i="10"/>
  <c r="W132" i="10"/>
  <c r="V132" i="10"/>
  <c r="U132" i="10"/>
  <c r="T132" i="10"/>
  <c r="S132" i="10"/>
  <c r="R132" i="10"/>
  <c r="Q132" i="10"/>
  <c r="P132" i="10"/>
  <c r="O132" i="10"/>
  <c r="N132" i="10"/>
  <c r="M132" i="10"/>
  <c r="L132" i="10"/>
  <c r="K132" i="10"/>
  <c r="AQ131" i="10"/>
  <c r="AP131" i="10"/>
  <c r="AO131" i="10"/>
  <c r="AN131" i="10"/>
  <c r="AM131" i="10"/>
  <c r="AL131" i="10"/>
  <c r="AK131" i="10"/>
  <c r="AJ131" i="10"/>
  <c r="AI131" i="10"/>
  <c r="AH131" i="10"/>
  <c r="AG131" i="10"/>
  <c r="AF131" i="10"/>
  <c r="AE131" i="10"/>
  <c r="AD131" i="10"/>
  <c r="AC131" i="10"/>
  <c r="AB131" i="10"/>
  <c r="AA131" i="10"/>
  <c r="Z131" i="10"/>
  <c r="Y131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AQ130" i="10"/>
  <c r="AP130" i="10"/>
  <c r="AO130" i="10"/>
  <c r="AN130" i="10"/>
  <c r="AM130" i="10"/>
  <c r="AL130" i="10"/>
  <c r="AK130" i="10"/>
  <c r="AJ130" i="10"/>
  <c r="AI130" i="10"/>
  <c r="AH130" i="10"/>
  <c r="AG130" i="10"/>
  <c r="AF130" i="10"/>
  <c r="AE130" i="10"/>
  <c r="AD130" i="10"/>
  <c r="AC130" i="10"/>
  <c r="AB130" i="10"/>
  <c r="AA130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AQ129" i="10"/>
  <c r="AP129" i="10"/>
  <c r="AO129" i="10"/>
  <c r="AN129" i="10"/>
  <c r="AM129" i="10"/>
  <c r="AL129" i="10"/>
  <c r="AK129" i="10"/>
  <c r="AJ129" i="10"/>
  <c r="AI129" i="10"/>
  <c r="AH129" i="10"/>
  <c r="AG129" i="10"/>
  <c r="AF129" i="10"/>
  <c r="AE129" i="10"/>
  <c r="AD129" i="10"/>
  <c r="AC129" i="10"/>
  <c r="AB129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AQ128" i="10"/>
  <c r="AP128" i="10"/>
  <c r="AO128" i="10"/>
  <c r="AN128" i="10"/>
  <c r="AM128" i="10"/>
  <c r="AL128" i="10"/>
  <c r="AK128" i="10"/>
  <c r="AJ128" i="10"/>
  <c r="AI128" i="10"/>
  <c r="AH128" i="10"/>
  <c r="AG128" i="10"/>
  <c r="AF128" i="10"/>
  <c r="AE128" i="10"/>
  <c r="AD128" i="10"/>
  <c r="AC128" i="10"/>
  <c r="AB128" i="10"/>
  <c r="AA128" i="10"/>
  <c r="Z128" i="10"/>
  <c r="Y128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AQ127" i="10"/>
  <c r="AP127" i="10"/>
  <c r="AO127" i="10"/>
  <c r="AN127" i="10"/>
  <c r="AM127" i="10"/>
  <c r="AL127" i="10"/>
  <c r="AK127" i="10"/>
  <c r="AJ127" i="10"/>
  <c r="AI127" i="10"/>
  <c r="AH127" i="10"/>
  <c r="AG127" i="10"/>
  <c r="AF127" i="10"/>
  <c r="AE127" i="10"/>
  <c r="AD127" i="10"/>
  <c r="AC127" i="10"/>
  <c r="AB127" i="10"/>
  <c r="AA127" i="10"/>
  <c r="Z127" i="10"/>
  <c r="Y127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AQ126" i="10"/>
  <c r="AP126" i="10"/>
  <c r="AO126" i="10"/>
  <c r="AN126" i="10"/>
  <c r="AM126" i="10"/>
  <c r="AL126" i="10"/>
  <c r="AK126" i="10"/>
  <c r="AJ126" i="10"/>
  <c r="AI126" i="10"/>
  <c r="AH126" i="10"/>
  <c r="AG126" i="10"/>
  <c r="AF126" i="10"/>
  <c r="AE126" i="10"/>
  <c r="AD126" i="10"/>
  <c r="AC126" i="10"/>
  <c r="AB126" i="10"/>
  <c r="AA126" i="10"/>
  <c r="Z126" i="10"/>
  <c r="Y126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AQ125" i="10"/>
  <c r="AP125" i="10"/>
  <c r="AO125" i="10"/>
  <c r="AN125" i="10"/>
  <c r="AM125" i="10"/>
  <c r="AL125" i="10"/>
  <c r="AK125" i="10"/>
  <c r="AJ125" i="10"/>
  <c r="AI125" i="10"/>
  <c r="AH125" i="10"/>
  <c r="AG125" i="10"/>
  <c r="AF125" i="10"/>
  <c r="AE125" i="10"/>
  <c r="AD125" i="10"/>
  <c r="AC125" i="10"/>
  <c r="AB125" i="10"/>
  <c r="AA125" i="10"/>
  <c r="Z125" i="10"/>
  <c r="Y125" i="10"/>
  <c r="X125" i="10"/>
  <c r="W125" i="10"/>
  <c r="V125" i="10"/>
  <c r="U125" i="10"/>
  <c r="T125" i="10"/>
  <c r="S125" i="10"/>
  <c r="R125" i="10"/>
  <c r="Q125" i="10"/>
  <c r="P125" i="10"/>
  <c r="O125" i="10"/>
  <c r="N125" i="10"/>
  <c r="M125" i="10"/>
  <c r="L125" i="10"/>
  <c r="K125" i="10"/>
  <c r="AQ124" i="10"/>
  <c r="AP124" i="10"/>
  <c r="AO124" i="10"/>
  <c r="AN124" i="10"/>
  <c r="AM124" i="10"/>
  <c r="AL124" i="10"/>
  <c r="AK124" i="10"/>
  <c r="AJ124" i="10"/>
  <c r="AI124" i="10"/>
  <c r="AH124" i="10"/>
  <c r="AG124" i="10"/>
  <c r="AF124" i="10"/>
  <c r="AE124" i="10"/>
  <c r="AD124" i="10"/>
  <c r="AC124" i="10"/>
  <c r="AB124" i="10"/>
  <c r="AA124" i="10"/>
  <c r="Z124" i="10"/>
  <c r="Y124" i="10"/>
  <c r="X124" i="10"/>
  <c r="W124" i="10"/>
  <c r="V124" i="10"/>
  <c r="U124" i="10"/>
  <c r="T124" i="10"/>
  <c r="S124" i="10"/>
  <c r="R124" i="10"/>
  <c r="Q124" i="10"/>
  <c r="P124" i="10"/>
  <c r="O124" i="10"/>
  <c r="N124" i="10"/>
  <c r="M124" i="10"/>
  <c r="L124" i="10"/>
  <c r="K124" i="10"/>
  <c r="AQ123" i="10"/>
  <c r="AP123" i="10"/>
  <c r="AO123" i="10"/>
  <c r="AN123" i="10"/>
  <c r="AM123" i="10"/>
  <c r="AL123" i="10"/>
  <c r="AK123" i="10"/>
  <c r="AJ123" i="10"/>
  <c r="AI123" i="10"/>
  <c r="AH123" i="10"/>
  <c r="AG123" i="10"/>
  <c r="AF123" i="10"/>
  <c r="AE123" i="10"/>
  <c r="AD123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AQ122" i="10"/>
  <c r="AP122" i="10"/>
  <c r="AO122" i="10"/>
  <c r="AN122" i="10"/>
  <c r="AM122" i="10"/>
  <c r="AL122" i="10"/>
  <c r="AK122" i="10"/>
  <c r="AJ122" i="10"/>
  <c r="AI122" i="10"/>
  <c r="AH122" i="10"/>
  <c r="AG122" i="10"/>
  <c r="AF122" i="10"/>
  <c r="AE122" i="10"/>
  <c r="AD122" i="10"/>
  <c r="AC122" i="10"/>
  <c r="AB122" i="10"/>
  <c r="AA122" i="10"/>
  <c r="Z122" i="10"/>
  <c r="Y122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AQ121" i="10"/>
  <c r="AP121" i="10"/>
  <c r="AO121" i="10"/>
  <c r="AN121" i="10"/>
  <c r="AM121" i="10"/>
  <c r="AL121" i="10"/>
  <c r="AK121" i="10"/>
  <c r="AJ121" i="10"/>
  <c r="AI121" i="10"/>
  <c r="AH121" i="10"/>
  <c r="AG121" i="10"/>
  <c r="AF121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AQ120" i="10"/>
  <c r="AP120" i="10"/>
  <c r="AO120" i="10"/>
  <c r="AN120" i="10"/>
  <c r="AM120" i="10"/>
  <c r="AL120" i="10"/>
  <c r="AK120" i="10"/>
  <c r="AJ120" i="10"/>
  <c r="AI120" i="10"/>
  <c r="AH120" i="10"/>
  <c r="AG120" i="10"/>
  <c r="AF120" i="10"/>
  <c r="AE120" i="10"/>
  <c r="AD120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AQ119" i="10"/>
  <c r="AP119" i="10"/>
  <c r="AO119" i="10"/>
  <c r="AN119" i="10"/>
  <c r="AM119" i="10"/>
  <c r="AL119" i="10"/>
  <c r="AK119" i="10"/>
  <c r="AJ119" i="10"/>
  <c r="AI119" i="10"/>
  <c r="AH119" i="10"/>
  <c r="AG119" i="10"/>
  <c r="AF119" i="10"/>
  <c r="AE119" i="10"/>
  <c r="AD119" i="10"/>
  <c r="AC119" i="10"/>
  <c r="AB119" i="10"/>
  <c r="AA119" i="10"/>
  <c r="Z119" i="10"/>
  <c r="Y119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AQ107" i="10"/>
  <c r="AP107" i="10"/>
  <c r="AO107" i="10"/>
  <c r="AN107" i="10"/>
  <c r="AM107" i="10"/>
  <c r="AL107" i="10"/>
  <c r="AK107" i="10"/>
  <c r="AJ107" i="10"/>
  <c r="AI107" i="10"/>
  <c r="AH107" i="10"/>
  <c r="AG107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AQ118" i="10"/>
  <c r="AP118" i="10"/>
  <c r="AO118" i="10"/>
  <c r="AN118" i="10"/>
  <c r="AM118" i="10"/>
  <c r="AL118" i="10"/>
  <c r="AK118" i="10"/>
  <c r="AJ118" i="10"/>
  <c r="AI118" i="10"/>
  <c r="AH118" i="10"/>
  <c r="AG118" i="10"/>
  <c r="AF118" i="10"/>
  <c r="AE118" i="10"/>
  <c r="AD118" i="10"/>
  <c r="AC118" i="10"/>
  <c r="AB118" i="10"/>
  <c r="AA118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AQ117" i="10"/>
  <c r="AP117" i="10"/>
  <c r="AO117" i="10"/>
  <c r="AN117" i="10"/>
  <c r="AM117" i="10"/>
  <c r="AL117" i="10"/>
  <c r="AK117" i="10"/>
  <c r="AJ117" i="10"/>
  <c r="AI117" i="10"/>
  <c r="AH117" i="10"/>
  <c r="AG117" i="10"/>
  <c r="AF117" i="10"/>
  <c r="AE117" i="10"/>
  <c r="AD117" i="10"/>
  <c r="AC117" i="10"/>
  <c r="AB117" i="10"/>
  <c r="AA117" i="10"/>
  <c r="Z117" i="10"/>
  <c r="Y117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AQ115" i="10"/>
  <c r="AP115" i="10"/>
  <c r="AO115" i="10"/>
  <c r="AN115" i="10"/>
  <c r="AM115" i="10"/>
  <c r="AL115" i="10"/>
  <c r="AK115" i="10"/>
  <c r="AJ115" i="10"/>
  <c r="AI115" i="10"/>
  <c r="AH115" i="10"/>
  <c r="AG115" i="10"/>
  <c r="AF115" i="10"/>
  <c r="AE115" i="10"/>
  <c r="AD115" i="10"/>
  <c r="AC115" i="10"/>
  <c r="AB115" i="10"/>
  <c r="AA115" i="10"/>
  <c r="Z115" i="10"/>
  <c r="Y115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AQ114" i="10"/>
  <c r="AP114" i="10"/>
  <c r="AO114" i="10"/>
  <c r="AN114" i="10"/>
  <c r="AM114" i="10"/>
  <c r="AL114" i="10"/>
  <c r="AK114" i="10"/>
  <c r="AJ114" i="10"/>
  <c r="AI114" i="10"/>
  <c r="AH114" i="10"/>
  <c r="AG114" i="10"/>
  <c r="AF114" i="10"/>
  <c r="AE114" i="10"/>
  <c r="AD114" i="10"/>
  <c r="AC114" i="10"/>
  <c r="AB114" i="10"/>
  <c r="AA114" i="10"/>
  <c r="Z114" i="10"/>
  <c r="Y114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K114" i="10"/>
  <c r="AQ113" i="10"/>
  <c r="AP113" i="10"/>
  <c r="AO113" i="10"/>
  <c r="AN113" i="10"/>
  <c r="AM113" i="10"/>
  <c r="AL113" i="10"/>
  <c r="AK113" i="10"/>
  <c r="AJ113" i="10"/>
  <c r="AI113" i="10"/>
  <c r="AH113" i="10"/>
  <c r="AG113" i="10"/>
  <c r="AF113" i="10"/>
  <c r="AE113" i="10"/>
  <c r="AD113" i="10"/>
  <c r="AC113" i="10"/>
  <c r="AB113" i="10"/>
  <c r="AA113" i="10"/>
  <c r="Z113" i="10"/>
  <c r="Y113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AQ112" i="10"/>
  <c r="AP112" i="10"/>
  <c r="AO112" i="10"/>
  <c r="AN112" i="10"/>
  <c r="AM112" i="10"/>
  <c r="AL112" i="10"/>
  <c r="AK112" i="10"/>
  <c r="AJ112" i="10"/>
  <c r="AI112" i="10"/>
  <c r="AH112" i="10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AQ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AQ110" i="10"/>
  <c r="AP110" i="10"/>
  <c r="AO110" i="10"/>
  <c r="AN110" i="10"/>
  <c r="AM110" i="10"/>
  <c r="AL110" i="10"/>
  <c r="AK110" i="10"/>
  <c r="AJ110" i="10"/>
  <c r="AI110" i="10"/>
  <c r="AH110" i="10"/>
  <c r="AG110" i="10"/>
  <c r="AF110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AQ109" i="10"/>
  <c r="AP109" i="10"/>
  <c r="AO109" i="10"/>
  <c r="AN109" i="10"/>
  <c r="AM109" i="10"/>
  <c r="AL109" i="10"/>
  <c r="AK109" i="10"/>
  <c r="AJ109" i="10"/>
  <c r="AI109" i="10"/>
  <c r="AH109" i="10"/>
  <c r="AG109" i="10"/>
  <c r="AF109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AQ108" i="10"/>
  <c r="AP108" i="10"/>
  <c r="AO108" i="10"/>
  <c r="AN108" i="10"/>
  <c r="AM108" i="10"/>
  <c r="AL108" i="10"/>
  <c r="AK108" i="10"/>
  <c r="AJ108" i="10"/>
  <c r="AI108" i="10"/>
  <c r="AH108" i="10"/>
  <c r="AG108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AQ104" i="10"/>
  <c r="AP104" i="10"/>
  <c r="AO104" i="10"/>
  <c r="AN104" i="10"/>
  <c r="AM104" i="10"/>
  <c r="AL104" i="10"/>
  <c r="AK104" i="10"/>
  <c r="AJ104" i="10"/>
  <c r="AI104" i="10"/>
  <c r="AH104" i="10"/>
  <c r="AG104" i="10"/>
  <c r="AF104" i="10"/>
  <c r="AE104" i="10"/>
  <c r="AD104" i="10"/>
  <c r="AC104" i="10"/>
  <c r="AB104" i="10"/>
  <c r="AA104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AQ103" i="10"/>
  <c r="AP103" i="10"/>
  <c r="AO103" i="10"/>
  <c r="AN103" i="10"/>
  <c r="AM103" i="10"/>
  <c r="AL103" i="10"/>
  <c r="AK103" i="10"/>
  <c r="AJ103" i="10"/>
  <c r="AI103" i="10"/>
  <c r="AH103" i="10"/>
  <c r="AG103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AQ102" i="10"/>
  <c r="AP102" i="10"/>
  <c r="AO102" i="10"/>
  <c r="AN102" i="10"/>
  <c r="AM102" i="10"/>
  <c r="AL102" i="10"/>
  <c r="AK102" i="10"/>
  <c r="AJ102" i="10"/>
  <c r="AI102" i="10"/>
  <c r="AH102" i="10"/>
  <c r="AG102" i="10"/>
  <c r="AF102" i="10"/>
  <c r="AE102" i="10"/>
  <c r="AD102" i="10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AH137" i="10" l="1"/>
  <c r="AG137" i="10"/>
  <c r="AA137" i="10"/>
  <c r="AB137" i="10"/>
  <c r="R137" i="10"/>
  <c r="AP137" i="10"/>
  <c r="Y137" i="10"/>
  <c r="AQ137" i="10"/>
  <c r="L137" i="10"/>
  <c r="AJ137" i="10"/>
  <c r="N137" i="10"/>
  <c r="V137" i="10"/>
  <c r="AD137" i="10"/>
  <c r="AL137" i="10"/>
  <c r="Z137" i="10"/>
  <c r="Q137" i="10"/>
  <c r="AO137" i="10"/>
  <c r="S137" i="10"/>
  <c r="AI137" i="10"/>
  <c r="K137" i="10"/>
  <c r="T137" i="10"/>
  <c r="O137" i="10"/>
  <c r="W137" i="10"/>
  <c r="AE137" i="10"/>
  <c r="AM137" i="10"/>
  <c r="P137" i="10"/>
  <c r="X137" i="10"/>
  <c r="AF137" i="10"/>
  <c r="AN137" i="10"/>
  <c r="M137" i="10"/>
  <c r="U137" i="10"/>
  <c r="AC137" i="10"/>
  <c r="AK137" i="10"/>
  <c r="H14" i="3"/>
  <c r="G14" i="3"/>
  <c r="C11" i="2"/>
  <c r="C8" i="2" s="1"/>
  <c r="C23" i="2"/>
  <c r="D20" i="2"/>
  <c r="D21" i="2"/>
  <c r="C21" i="2"/>
  <c r="C20" i="2"/>
  <c r="C19" i="2" l="1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AG167" i="8"/>
  <c r="AF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AG98" i="8"/>
  <c r="AF98" i="8"/>
  <c r="AE98" i="8"/>
  <c r="AD98" i="8"/>
  <c r="AC98" i="8"/>
  <c r="AB98" i="8"/>
  <c r="AA98" i="8"/>
  <c r="Z98" i="8"/>
  <c r="Z184" i="8" s="1"/>
  <c r="Y98" i="8"/>
  <c r="X98" i="8"/>
  <c r="W98" i="8"/>
  <c r="V98" i="8"/>
  <c r="U98" i="8"/>
  <c r="T98" i="8"/>
  <c r="S98" i="8"/>
  <c r="R98" i="8"/>
  <c r="R184" i="8" s="1"/>
  <c r="Q98" i="8"/>
  <c r="P98" i="8"/>
  <c r="O98" i="8"/>
  <c r="N98" i="8"/>
  <c r="M98" i="8"/>
  <c r="L98" i="8"/>
  <c r="K98" i="8"/>
  <c r="J98" i="8"/>
  <c r="J184" i="8" s="1"/>
  <c r="I98" i="8"/>
  <c r="H98" i="8"/>
  <c r="G98" i="8"/>
  <c r="F98" i="8"/>
  <c r="E98" i="8"/>
  <c r="D98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D42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Y186" i="7"/>
  <c r="Y188" i="7" s="1"/>
  <c r="K186" i="7"/>
  <c r="K188" i="7" s="1"/>
  <c r="AG184" i="7"/>
  <c r="AF184" i="7"/>
  <c r="AE184" i="7"/>
  <c r="AD184" i="7"/>
  <c r="AC184" i="7"/>
  <c r="AB184" i="7"/>
  <c r="AB186" i="7" s="1"/>
  <c r="AB188" i="7" s="1"/>
  <c r="AA184" i="7"/>
  <c r="Z184" i="7"/>
  <c r="Y184" i="7"/>
  <c r="X184" i="7"/>
  <c r="W184" i="7"/>
  <c r="V184" i="7"/>
  <c r="U184" i="7"/>
  <c r="T184" i="7"/>
  <c r="T186" i="7" s="1"/>
  <c r="T188" i="7" s="1"/>
  <c r="S184" i="7"/>
  <c r="R184" i="7"/>
  <c r="Q184" i="7"/>
  <c r="Q186" i="7" s="1"/>
  <c r="Q188" i="7" s="1"/>
  <c r="P184" i="7"/>
  <c r="O184" i="7"/>
  <c r="N184" i="7"/>
  <c r="M184" i="7"/>
  <c r="L184" i="7"/>
  <c r="L186" i="7" s="1"/>
  <c r="L188" i="7" s="1"/>
  <c r="K184" i="7"/>
  <c r="J184" i="7"/>
  <c r="I184" i="7"/>
  <c r="I186" i="7" s="1"/>
  <c r="I188" i="7" s="1"/>
  <c r="H184" i="7"/>
  <c r="G184" i="7"/>
  <c r="F184" i="7"/>
  <c r="E184" i="7"/>
  <c r="D184" i="7"/>
  <c r="D186" i="7" s="1"/>
  <c r="D188" i="7" s="1"/>
  <c r="AG183" i="7"/>
  <c r="AG186" i="7" s="1"/>
  <c r="AG188" i="7" s="1"/>
  <c r="AF183" i="7"/>
  <c r="AE183" i="7"/>
  <c r="AE186" i="7" s="1"/>
  <c r="AE188" i="7" s="1"/>
  <c r="AD183" i="7"/>
  <c r="AD186" i="7" s="1"/>
  <c r="AD188" i="7" s="1"/>
  <c r="AC183" i="7"/>
  <c r="AB183" i="7"/>
  <c r="AA183" i="7"/>
  <c r="AA186" i="7" s="1"/>
  <c r="AA188" i="7" s="1"/>
  <c r="Z183" i="7"/>
  <c r="Z186" i="7" s="1"/>
  <c r="Z188" i="7" s="1"/>
  <c r="Y183" i="7"/>
  <c r="X183" i="7"/>
  <c r="W183" i="7"/>
  <c r="W186" i="7" s="1"/>
  <c r="W188" i="7" s="1"/>
  <c r="V183" i="7"/>
  <c r="V186" i="7" s="1"/>
  <c r="V188" i="7" s="1"/>
  <c r="U183" i="7"/>
  <c r="T183" i="7"/>
  <c r="S183" i="7"/>
  <c r="S186" i="7" s="1"/>
  <c r="S188" i="7" s="1"/>
  <c r="R183" i="7"/>
  <c r="R186" i="7" s="1"/>
  <c r="R188" i="7" s="1"/>
  <c r="Q183" i="7"/>
  <c r="P183" i="7"/>
  <c r="O183" i="7"/>
  <c r="O186" i="7" s="1"/>
  <c r="O188" i="7" s="1"/>
  <c r="N183" i="7"/>
  <c r="N186" i="7" s="1"/>
  <c r="N188" i="7" s="1"/>
  <c r="M183" i="7"/>
  <c r="L183" i="7"/>
  <c r="K183" i="7"/>
  <c r="J183" i="7"/>
  <c r="J186" i="7" s="1"/>
  <c r="J188" i="7" s="1"/>
  <c r="I183" i="7"/>
  <c r="H183" i="7"/>
  <c r="G183" i="7"/>
  <c r="G186" i="7" s="1"/>
  <c r="G188" i="7" s="1"/>
  <c r="F183" i="7"/>
  <c r="F186" i="7" s="1"/>
  <c r="F188" i="7" s="1"/>
  <c r="E183" i="7"/>
  <c r="D183" i="7"/>
  <c r="Q13" i="3"/>
  <c r="Q41" i="3" s="1"/>
  <c r="P13" i="3"/>
  <c r="P41" i="3" s="1"/>
  <c r="O13" i="3"/>
  <c r="O41" i="3" s="1"/>
  <c r="N13" i="3"/>
  <c r="N41" i="3" s="1"/>
  <c r="M13" i="3"/>
  <c r="M41" i="3" s="1"/>
  <c r="L13" i="3"/>
  <c r="L41" i="3" s="1"/>
  <c r="K5" i="3"/>
  <c r="L5" i="3"/>
  <c r="L33" i="3" s="1"/>
  <c r="M5" i="3"/>
  <c r="M33" i="3" s="1"/>
  <c r="N5" i="3"/>
  <c r="N33" i="3" s="1"/>
  <c r="O5" i="3"/>
  <c r="O33" i="3" s="1"/>
  <c r="P5" i="3"/>
  <c r="P33" i="3" s="1"/>
  <c r="Q5" i="3"/>
  <c r="Q33" i="3" s="1"/>
  <c r="J5" i="3"/>
  <c r="I5" i="3"/>
  <c r="L6" i="3"/>
  <c r="M6" i="3"/>
  <c r="N6" i="3"/>
  <c r="O6" i="3"/>
  <c r="P6" i="3"/>
  <c r="Q6" i="3"/>
  <c r="K6" i="3"/>
  <c r="M7" i="3"/>
  <c r="M35" i="3" s="1"/>
  <c r="N7" i="3"/>
  <c r="N35" i="3" s="1"/>
  <c r="O7" i="3"/>
  <c r="O35" i="3" s="1"/>
  <c r="P7" i="3"/>
  <c r="P35" i="3" s="1"/>
  <c r="Q7" i="3"/>
  <c r="Q35" i="3" s="1"/>
  <c r="K7" i="3"/>
  <c r="K35" i="3" s="1"/>
  <c r="L7" i="3"/>
  <c r="L35" i="3" s="1"/>
  <c r="K33" i="3" l="1"/>
  <c r="K14" i="3"/>
  <c r="K34" i="3"/>
  <c r="I34" i="3"/>
  <c r="J33" i="3"/>
  <c r="J42" i="3" s="1"/>
  <c r="J14" i="3"/>
  <c r="I33" i="3"/>
  <c r="I14" i="3"/>
  <c r="Q34" i="3"/>
  <c r="Q42" i="3" s="1"/>
  <c r="Q14" i="3"/>
  <c r="P34" i="3"/>
  <c r="P42" i="3" s="1"/>
  <c r="P14" i="3"/>
  <c r="O34" i="3"/>
  <c r="O42" i="3" s="1"/>
  <c r="O14" i="3"/>
  <c r="N34" i="3"/>
  <c r="N42" i="3" s="1"/>
  <c r="N14" i="3"/>
  <c r="M34" i="3"/>
  <c r="M42" i="3" s="1"/>
  <c r="M14" i="3"/>
  <c r="L34" i="3"/>
  <c r="L42" i="3" s="1"/>
  <c r="L14" i="3"/>
  <c r="AA184" i="8"/>
  <c r="K184" i="8"/>
  <c r="S184" i="8"/>
  <c r="H186" i="7"/>
  <c r="H188" i="7" s="1"/>
  <c r="P186" i="7"/>
  <c r="P188" i="7" s="1"/>
  <c r="X186" i="7"/>
  <c r="X188" i="7" s="1"/>
  <c r="AF186" i="7"/>
  <c r="AF188" i="7" s="1"/>
  <c r="E186" i="7"/>
  <c r="E188" i="7" s="1"/>
  <c r="M186" i="7"/>
  <c r="M188" i="7" s="1"/>
  <c r="U186" i="7"/>
  <c r="U188" i="7" s="1"/>
  <c r="AC186" i="7"/>
  <c r="AC188" i="7" s="1"/>
  <c r="R183" i="8"/>
  <c r="R186" i="8" s="1"/>
  <c r="S183" i="8"/>
  <c r="D184" i="8"/>
  <c r="D186" i="8" s="1"/>
  <c r="T184" i="8"/>
  <c r="M184" i="8"/>
  <c r="AC184" i="8"/>
  <c r="E183" i="8"/>
  <c r="M183" i="8"/>
  <c r="M186" i="8" s="1"/>
  <c r="U183" i="8"/>
  <c r="AC183" i="8"/>
  <c r="L183" i="8"/>
  <c r="T183" i="8"/>
  <c r="T186" i="8" s="1"/>
  <c r="AB183" i="8"/>
  <c r="D183" i="8"/>
  <c r="F184" i="8"/>
  <c r="N184" i="8"/>
  <c r="V184" i="8"/>
  <c r="AD184" i="8"/>
  <c r="F183" i="8"/>
  <c r="N183" i="8"/>
  <c r="N186" i="8" s="1"/>
  <c r="V183" i="8"/>
  <c r="AD183" i="8"/>
  <c r="G184" i="8"/>
  <c r="O184" i="8"/>
  <c r="W184" i="8"/>
  <c r="AE184" i="8"/>
  <c r="J183" i="8"/>
  <c r="J186" i="8" s="1"/>
  <c r="Z183" i="8"/>
  <c r="Z186" i="8" s="1"/>
  <c r="K183" i="8"/>
  <c r="AA183" i="8"/>
  <c r="L184" i="8"/>
  <c r="AB184" i="8"/>
  <c r="AB186" i="8" s="1"/>
  <c r="E184" i="8"/>
  <c r="U184" i="8"/>
  <c r="G183" i="8"/>
  <c r="O183" i="8"/>
  <c r="W183" i="8"/>
  <c r="W186" i="8" s="1"/>
  <c r="AE183" i="8"/>
  <c r="I183" i="8"/>
  <c r="Q183" i="8"/>
  <c r="Y183" i="8"/>
  <c r="Y186" i="8" s="1"/>
  <c r="AG183" i="8"/>
  <c r="H184" i="8"/>
  <c r="P184" i="8"/>
  <c r="X184" i="8"/>
  <c r="AF184" i="8"/>
  <c r="H183" i="8"/>
  <c r="P183" i="8"/>
  <c r="X183" i="8"/>
  <c r="X186" i="8" s="1"/>
  <c r="AF183" i="8"/>
  <c r="AF186" i="8" s="1"/>
  <c r="I184" i="8"/>
  <c r="I186" i="8" s="1"/>
  <c r="Q184" i="8"/>
  <c r="Y184" i="8"/>
  <c r="AG184" i="8"/>
  <c r="U186" i="8"/>
  <c r="Q186" i="8"/>
  <c r="K186" i="8"/>
  <c r="S186" i="8"/>
  <c r="AA186" i="8"/>
  <c r="V186" i="8"/>
  <c r="K42" i="3" l="1"/>
  <c r="I42" i="3"/>
  <c r="E186" i="8"/>
  <c r="P186" i="8"/>
  <c r="O186" i="8"/>
  <c r="H186" i="8"/>
  <c r="L186" i="8"/>
  <c r="G186" i="8"/>
  <c r="F186" i="8"/>
  <c r="AE186" i="8"/>
  <c r="AD186" i="8"/>
  <c r="AC186" i="8"/>
  <c r="AG186" i="8"/>
  <c r="L19" i="2" l="1"/>
  <c r="L31" i="2" s="1"/>
  <c r="H19" i="2"/>
  <c r="H31" i="2" s="1"/>
  <c r="G19" i="2"/>
  <c r="G31" i="2" s="1"/>
  <c r="I19" i="2"/>
  <c r="I31" i="2" s="1"/>
  <c r="F19" i="2" l="1"/>
  <c r="F31" i="2" s="1"/>
  <c r="D19" i="2"/>
  <c r="D31" i="2" s="1"/>
  <c r="J19" i="2"/>
  <c r="J31" i="2" s="1"/>
  <c r="K19" i="2"/>
  <c r="K31" i="2" s="1"/>
  <c r="E19" i="2" l="1"/>
  <c r="E31" i="2" s="1"/>
  <c r="C31" i="2" l="1"/>
  <c r="F8" i="2" l="1"/>
</calcChain>
</file>

<file path=xl/comments1.xml><?xml version="1.0" encoding="utf-8"?>
<comments xmlns="http://schemas.openxmlformats.org/spreadsheetml/2006/main">
  <authors>
    <author>Abundez,Tracy N</author>
  </authors>
  <commentList>
    <comment ref="F4" authorId="0" shapeId="0">
      <text>
        <r>
          <rPr>
            <b/>
            <sz val="9"/>
            <color indexed="81"/>
            <rFont val="Tahoma"/>
            <charset val="1"/>
          </rPr>
          <t>Abundez,Tracy N:</t>
        </r>
        <r>
          <rPr>
            <sz val="9"/>
            <color indexed="81"/>
            <rFont val="Tahoma"/>
            <charset val="1"/>
          </rPr>
          <t xml:space="preserve">
Year of operation for some projects adjusted per conversations with agency staff. </t>
        </r>
      </text>
    </comment>
  </commentList>
</comments>
</file>

<file path=xl/comments2.xml><?xml version="1.0" encoding="utf-8"?>
<comments xmlns="http://schemas.openxmlformats.org/spreadsheetml/2006/main">
  <authors>
    <author>Carrillo,Carlos A</author>
  </authors>
  <commentList>
    <comment ref="I22" authorId="0" shapeId="0">
      <text>
        <r>
          <rPr>
            <b/>
            <sz val="9"/>
            <color indexed="81"/>
            <rFont val="Tahoma"/>
            <family val="2"/>
          </rPr>
          <t>Carrillo,Carlos A:</t>
        </r>
        <r>
          <rPr>
            <sz val="9"/>
            <color indexed="81"/>
            <rFont val="Tahoma"/>
            <family val="2"/>
          </rPr>
          <t xml:space="preserve">
Changed from 3,000 AFY to 500 AFY from R. Mokhtari</t>
        </r>
      </text>
    </comment>
  </commentList>
</comments>
</file>

<file path=xl/sharedStrings.xml><?xml version="1.0" encoding="utf-8"?>
<sst xmlns="http://schemas.openxmlformats.org/spreadsheetml/2006/main" count="2243" uniqueCount="398">
  <si>
    <t>Projected Expenditures (dollars)</t>
  </si>
  <si>
    <t>Fiscal Year End</t>
  </si>
  <si>
    <t>Local Supply Contracts</t>
  </si>
  <si>
    <t>SWD</t>
  </si>
  <si>
    <t>Projected Production (acre-feet/year)</t>
  </si>
  <si>
    <t>Expired Local Supply Contracts</t>
  </si>
  <si>
    <t>LRPx (Groundwater Recovery)</t>
  </si>
  <si>
    <t>TOTAL LOCAL SUPPLIES</t>
  </si>
  <si>
    <t>LRP Committed (Groundwater Recovery)</t>
  </si>
  <si>
    <t>Proposed</t>
  </si>
  <si>
    <t>Projection</t>
  </si>
  <si>
    <t>Member Agency</t>
  </si>
  <si>
    <t>Water Type</t>
  </si>
  <si>
    <t>Project Name</t>
  </si>
  <si>
    <t>Subproject Name</t>
  </si>
  <si>
    <t>Yield</t>
  </si>
  <si>
    <t>Calleguas Municipal Water District</t>
  </si>
  <si>
    <t>GWR</t>
  </si>
  <si>
    <t>North Pleasant Valley Regional Desalter</t>
  </si>
  <si>
    <t>San Diego County Water Authority</t>
  </si>
  <si>
    <t>REC</t>
  </si>
  <si>
    <t>Pure Water San Diego Program</t>
  </si>
  <si>
    <t>Pure Water San Diego Program Phase I</t>
  </si>
  <si>
    <t>East County Advanced Water Purification Program</t>
  </si>
  <si>
    <t>East County Advanced Water Purification Program Phases I &amp; 2</t>
  </si>
  <si>
    <t>Upper San Gabriel Valley Municipal Water District</t>
  </si>
  <si>
    <t>Direct Non-Potable Use Recycled Water Program</t>
  </si>
  <si>
    <t>La Puente Valley County Water District Recycled Water Project</t>
  </si>
  <si>
    <t>LRP Applications under Review</t>
  </si>
  <si>
    <t>Online Year</t>
  </si>
  <si>
    <t>Total</t>
  </si>
  <si>
    <t>&lt;== Assumed 50% production in year 1, then 85% production moving forward per conversation with Ray</t>
  </si>
  <si>
    <t>Municipal Water District of Orange County</t>
  </si>
  <si>
    <t>Huntington Beach Seawater Desalination Project</t>
  </si>
  <si>
    <t>West Basin Seawater Desalination Project</t>
  </si>
  <si>
    <t>&lt;== Assumed 85% Capacity</t>
  </si>
  <si>
    <t>based on file LRP budget rev req 082117</t>
  </si>
  <si>
    <t>Payment (Dollars)</t>
  </si>
  <si>
    <t>FY End</t>
  </si>
  <si>
    <t>IRP Code</t>
  </si>
  <si>
    <t>LPP Projects (groundwater)</t>
  </si>
  <si>
    <t>Foothill</t>
  </si>
  <si>
    <t>Glenwood Nitrate Water Reclamation Project</t>
  </si>
  <si>
    <t>k199</t>
  </si>
  <si>
    <t>Western</t>
  </si>
  <si>
    <t>Arlington Basin Groundwater Desalter Project</t>
  </si>
  <si>
    <t>Subtotal (AF)</t>
  </si>
  <si>
    <t>GRP Projects</t>
  </si>
  <si>
    <t>k4</t>
  </si>
  <si>
    <t>Burbank</t>
  </si>
  <si>
    <t>Burbank Lake St. GAC Treatment Plant</t>
  </si>
  <si>
    <t>k41</t>
  </si>
  <si>
    <t>Eastern</t>
  </si>
  <si>
    <t>Menifee Basin Desalter Project</t>
  </si>
  <si>
    <t>Inland Empire</t>
  </si>
  <si>
    <t>Chino Basin Desalination Program - Phase I / IEUA</t>
  </si>
  <si>
    <t>k147</t>
  </si>
  <si>
    <t>MWDOC</t>
  </si>
  <si>
    <t>Irvine Desalter Project</t>
  </si>
  <si>
    <t>Tustin Desalter Project</t>
  </si>
  <si>
    <t>Santa Monica</t>
  </si>
  <si>
    <t>Santa Monica GW Treatment Plant</t>
  </si>
  <si>
    <t>SDCWA</t>
  </si>
  <si>
    <t>Oceanside Desalter Phase I (1)</t>
  </si>
  <si>
    <t>West Basin</t>
  </si>
  <si>
    <t>West Basin Desalter Project</t>
  </si>
  <si>
    <t>Chino Basin Desalination Program - Phase I / Western MWD</t>
  </si>
  <si>
    <t>1998 GRP Projects (Board-Approved prior to December 9, 1998)</t>
  </si>
  <si>
    <t>k2</t>
  </si>
  <si>
    <t>Beverly Hills</t>
  </si>
  <si>
    <t>Beverly Hills Desalter Project</t>
  </si>
  <si>
    <t>k148</t>
  </si>
  <si>
    <t>Capistrano Beach Desalter Project</t>
  </si>
  <si>
    <t>k146</t>
  </si>
  <si>
    <t>San Juan Basin Desalter Project</t>
  </si>
  <si>
    <t>k219</t>
  </si>
  <si>
    <t>Lower Sweetwater River Basin Groundwater Demineralization Project, Phase. 1</t>
  </si>
  <si>
    <t>k220</t>
  </si>
  <si>
    <t>Oceanside Mission Basin Desalting Facility Expansion Project</t>
  </si>
  <si>
    <t>Three Valleys</t>
  </si>
  <si>
    <t>Rowland GW Treatment Project</t>
  </si>
  <si>
    <t>k270</t>
  </si>
  <si>
    <t>Torrance</t>
  </si>
  <si>
    <t>Madrona Desalination Facility (Goldsworthy Desalter) Project</t>
  </si>
  <si>
    <t>Sepulveda Desalter</t>
  </si>
  <si>
    <t>1988 LRP Competitive Projects (groundwater)</t>
  </si>
  <si>
    <t>Central Basin</t>
  </si>
  <si>
    <t>Juan Well Filter Facility</t>
  </si>
  <si>
    <t>Las Virgenes</t>
  </si>
  <si>
    <t>Westlake Wells-Tapia WRF Intertie Project</t>
  </si>
  <si>
    <t>k145</t>
  </si>
  <si>
    <t>Colored Water Treatment Facility Project</t>
  </si>
  <si>
    <t>k310</t>
  </si>
  <si>
    <t>Temescal Basin Desalting Facility Project</t>
  </si>
  <si>
    <t>2003 LRP Competitive Projects (groundwater)</t>
  </si>
  <si>
    <t>k10</t>
  </si>
  <si>
    <t>Calleguas</t>
  </si>
  <si>
    <t>Tapo Canyon Groundwater Treatment Plant</t>
  </si>
  <si>
    <t>k261</t>
  </si>
  <si>
    <t>Pomona Well #37-Harrison Well Groundwater Treatment Project</t>
  </si>
  <si>
    <t>Chino Basin Desalter Phase 2</t>
  </si>
  <si>
    <t>2007 LRP (groundwater)</t>
  </si>
  <si>
    <t>k126</t>
  </si>
  <si>
    <t>IRWD Wells 21 &amp; 22 Desalter Project</t>
  </si>
  <si>
    <t>k309</t>
  </si>
  <si>
    <t>Chino Basin Desalination Program / Western</t>
  </si>
  <si>
    <t>k72</t>
  </si>
  <si>
    <t>Chino Basin Desalination Program / IEUA</t>
  </si>
  <si>
    <t>k478</t>
  </si>
  <si>
    <t xml:space="preserve">Round Mountain Water Treatment Plant </t>
  </si>
  <si>
    <t>k479</t>
  </si>
  <si>
    <t>Cal Poly Pomona Water Treatment Plant</t>
  </si>
  <si>
    <t>2014 LRP (groundwater)</t>
  </si>
  <si>
    <t>New</t>
  </si>
  <si>
    <t>Perris II Desalter</t>
  </si>
  <si>
    <t>Recycling</t>
  </si>
  <si>
    <t>LPP Projects</t>
  </si>
  <si>
    <t>Conejo Creek Water Recycling Project</t>
  </si>
  <si>
    <t>Oak Park / North Ranch Recycled Water Distribution System</t>
  </si>
  <si>
    <t>Cerritos Reclaimed Water Extension Program</t>
  </si>
  <si>
    <t>Lakewood Water Reclamation Project</t>
  </si>
  <si>
    <t>k46</t>
  </si>
  <si>
    <t>Eastern Regional Reclaimed Water System</t>
  </si>
  <si>
    <t>k352/k305x</t>
  </si>
  <si>
    <t>Eastern Reach #1, Phase #2 Reclaimed Water System</t>
  </si>
  <si>
    <t>k43</t>
  </si>
  <si>
    <t>Rancho California Reclamation Expansion Project</t>
  </si>
  <si>
    <t>k65</t>
  </si>
  <si>
    <t>Glendale</t>
  </si>
  <si>
    <t>Glendale Water Reclamation Expansion Project</t>
  </si>
  <si>
    <t>k466/k467x &amp; k74/k311x</t>
  </si>
  <si>
    <t>IEUA Regional Recycled Water Distibution System</t>
  </si>
  <si>
    <t>Calabasas Reclaimed Water System Extension Project</t>
  </si>
  <si>
    <t xml:space="preserve">Las Virgenes Reclamation - Triunfo County Sanitation District </t>
  </si>
  <si>
    <t>k93</t>
  </si>
  <si>
    <t>Long Beach</t>
  </si>
  <si>
    <t>Long Beach Reclaimed Water Master Plan Phase I System Expansion</t>
  </si>
  <si>
    <t>Long Beach Reclamation Project</t>
  </si>
  <si>
    <t>Los Angeles</t>
  </si>
  <si>
    <t>Los Angeles Greenbelt Project</t>
  </si>
  <si>
    <t>k393x</t>
  </si>
  <si>
    <t>Sepulveda Basin Water Reclamation Project</t>
  </si>
  <si>
    <t>Irvine Reclamation Project</t>
  </si>
  <si>
    <t>k160</t>
  </si>
  <si>
    <t>Moulton Niguel Water Reclamation Project</t>
  </si>
  <si>
    <t>k123</t>
  </si>
  <si>
    <t>San Clemente Water Reclamation Project</t>
  </si>
  <si>
    <t>Santa Margarita Water District Water Reclamation Expansion Project</t>
  </si>
  <si>
    <t>South Laguna Reclamation Expansion Project (Coastal)</t>
  </si>
  <si>
    <t>South Laguna Reclamation Project</t>
  </si>
  <si>
    <t>k159</t>
  </si>
  <si>
    <t>Trabuco Canyon Reclamation Expansion Project</t>
  </si>
  <si>
    <t>Encina Water Pollution Control Facility Reclamation Project</t>
  </si>
  <si>
    <t>k232</t>
  </si>
  <si>
    <t>Oceanside Water Reclamation Project</t>
  </si>
  <si>
    <t>k236</t>
  </si>
  <si>
    <t xml:space="preserve">Santa Maria Water Reclamation Program </t>
  </si>
  <si>
    <t>Rancho Santa Fe Reclaimed Water System</t>
  </si>
  <si>
    <t>Shadowridge Water Reclamation Project</t>
  </si>
  <si>
    <t>Walnut Valley Water Reclamation Expansion Project</t>
  </si>
  <si>
    <t>LRP Conversion Projects</t>
  </si>
  <si>
    <t>k6</t>
  </si>
  <si>
    <t>Burbank Reclaimed Water System Expansion Project</t>
  </si>
  <si>
    <t>k33</t>
  </si>
  <si>
    <t xml:space="preserve">Century / Rio Hondo Water Recycling Program </t>
  </si>
  <si>
    <t>Rio Hondo Water Reclamation Program</t>
  </si>
  <si>
    <t>Century Reclamation Program</t>
  </si>
  <si>
    <t>Glendale Reclaimed-Verdugo Scholl Reclaimed Water</t>
  </si>
  <si>
    <t>Glendale Brand Park Reclaimed Water Project</t>
  </si>
  <si>
    <t>k62</t>
  </si>
  <si>
    <t>Glendale Verdugo-Scholl and Brand Park Reclaimed Water Project II</t>
  </si>
  <si>
    <t>k124/k358x</t>
  </si>
  <si>
    <t>Green Acres Reclamation Project (Coastal)</t>
  </si>
  <si>
    <t>k161/359x</t>
  </si>
  <si>
    <t>Green Acres Reclamation Project (OCWD)</t>
  </si>
  <si>
    <t>k256/360x</t>
  </si>
  <si>
    <t>Santa Ana</t>
  </si>
  <si>
    <t>Green Acres Reclamation Project (Santa Ana)</t>
  </si>
  <si>
    <t>Encina Basin Water Reclamation Project Phase I (5)</t>
  </si>
  <si>
    <t>k223</t>
  </si>
  <si>
    <t xml:space="preserve">Escondido Regional Reclaimed Water Project </t>
  </si>
  <si>
    <t>Fallbrook Public Utility District Water Reclamation Project</t>
  </si>
  <si>
    <t>k222</t>
  </si>
  <si>
    <t>North City Water Reclamation Project</t>
  </si>
  <si>
    <t>Otay Water Reclamation Project</t>
  </si>
  <si>
    <t>k224</t>
  </si>
  <si>
    <t>Padre Dam MWD Reclaimed Water System Phase 1</t>
  </si>
  <si>
    <t>k225/k226</t>
  </si>
  <si>
    <t>San Elijo Reclamation Water System</t>
  </si>
  <si>
    <t>San Pasqual Water Reclamation Project, Phase 1</t>
  </si>
  <si>
    <t>k271/k294/k293</t>
  </si>
  <si>
    <t>West Basin Water Reclamation Program</t>
  </si>
  <si>
    <t>1998 LRP Competitive Projects (recycling)</t>
  </si>
  <si>
    <t>k94</t>
  </si>
  <si>
    <t>Alamitos Barrier Reclaimed Water Project</t>
  </si>
  <si>
    <t>k116</t>
  </si>
  <si>
    <t>Harbor Water Recycling Project</t>
  </si>
  <si>
    <t>k164</t>
  </si>
  <si>
    <t>Capistrano Valley Non-Domestic Water System Expansion</t>
  </si>
  <si>
    <t>k162</t>
  </si>
  <si>
    <t>Development of Non-Domestic Water Sys. Exp. Ladera</t>
  </si>
  <si>
    <t>Moulton Niguel Phase 4 Reclamation System Expansion</t>
  </si>
  <si>
    <t>k254</t>
  </si>
  <si>
    <t>Dry Weather Runoff Reclamation Facility</t>
  </si>
  <si>
    <t>k235</t>
  </si>
  <si>
    <t>Encina Basin Water Rec. Prog - Phases I and II (5)</t>
  </si>
  <si>
    <t>k234</t>
  </si>
  <si>
    <t>Olivenhain Recycled Project - SE Quadrant</t>
  </si>
  <si>
    <t>k233</t>
  </si>
  <si>
    <t>Otay Recycled Water System</t>
  </si>
  <si>
    <t>RDDMWD Recycled Water Program</t>
  </si>
  <si>
    <t>2003 LRP Competitive Projects (recycling)</t>
  </si>
  <si>
    <t>k44</t>
  </si>
  <si>
    <t>Eastern Recycled Water Pipeline Reach 16</t>
  </si>
  <si>
    <t>k86</t>
  </si>
  <si>
    <t>Decker Canyon WRP</t>
  </si>
  <si>
    <t>k117</t>
  </si>
  <si>
    <t>Hansen Area Water Recycling Project Phase 1</t>
  </si>
  <si>
    <t>k69</t>
  </si>
  <si>
    <t>Sepulveda Basin Water Recycling Project Phase IV</t>
  </si>
  <si>
    <t>k325/k328</t>
  </si>
  <si>
    <t>Groundwater Replenishment System Talbert Seawater Intrusion Barrier Component</t>
  </si>
  <si>
    <t>IRWD Recycled Water System Upgrade</t>
  </si>
  <si>
    <t>k259</t>
  </si>
  <si>
    <t>City of Industry Regional Water System - Rowland</t>
  </si>
  <si>
    <t>k264</t>
  </si>
  <si>
    <t>City of Industry Regional Water System - walnut</t>
  </si>
  <si>
    <t>k257/k272</t>
  </si>
  <si>
    <t>Upper SGVMWD</t>
  </si>
  <si>
    <t>City of Industry Regional Water System - USGVMWD</t>
  </si>
  <si>
    <t>k279</t>
  </si>
  <si>
    <t>Direct Reuse Project Phase IIA</t>
  </si>
  <si>
    <t>2007 LRP (Recycling)</t>
  </si>
  <si>
    <t>IEUA Regional Recycled Water Dist. System Exp.</t>
  </si>
  <si>
    <t>k70</t>
  </si>
  <si>
    <t>Los Angeles Taylor Yard Park</t>
  </si>
  <si>
    <t>k247</t>
  </si>
  <si>
    <t>San Diego</t>
  </si>
  <si>
    <t>San Vicente Recycled Water Project</t>
  </si>
  <si>
    <t>k3</t>
  </si>
  <si>
    <t>Burbank Recycled Water System Expansion - Phase 2</t>
  </si>
  <si>
    <t>k194</t>
  </si>
  <si>
    <t>Advanced Water Purification Facility Project</t>
  </si>
  <si>
    <t>k305</t>
  </si>
  <si>
    <t>EVMWD Recycled Water Program</t>
  </si>
  <si>
    <t>k195</t>
  </si>
  <si>
    <t>LADWP</t>
  </si>
  <si>
    <t>Van Nuys Area Water Recycling Project</t>
  </si>
  <si>
    <t>k457</t>
  </si>
  <si>
    <t xml:space="preserve">North Atwater, Chevy Chase Park, Los Felis Water Reycling Project </t>
  </si>
  <si>
    <t>Harbor Refinaries Recyceld Water Project</t>
  </si>
  <si>
    <t>k426</t>
  </si>
  <si>
    <t>South Grifith Park Recycled Water Project</t>
  </si>
  <si>
    <t>k101</t>
  </si>
  <si>
    <t>Hansen Dam Golf Course Water Reycling Project</t>
  </si>
  <si>
    <t>k51</t>
  </si>
  <si>
    <t>Eastern Recycled Water Expansion Project</t>
  </si>
  <si>
    <t>k284</t>
  </si>
  <si>
    <t>West Basin Water Recycling Phase V Expansion Project</t>
  </si>
  <si>
    <t>k135</t>
  </si>
  <si>
    <t xml:space="preserve">San Clemente Recycled Water System Expansion  </t>
  </si>
  <si>
    <t>k422</t>
  </si>
  <si>
    <t>El Toro Recycled Water Expansion</t>
  </si>
  <si>
    <t>k477</t>
  </si>
  <si>
    <t>Leo J. Vander Lanz (Alamitos Barrier Expansion)</t>
  </si>
  <si>
    <t>k334</t>
  </si>
  <si>
    <t>Anaheim</t>
  </si>
  <si>
    <t>Anaheim Water Recycling Demonstration Project</t>
  </si>
  <si>
    <t>2014 LRP (Recycling)</t>
  </si>
  <si>
    <t>North Hollywood Water Recycling Project</t>
  </si>
  <si>
    <t>Sepulveda Basin sports complex Water Recycling Project</t>
  </si>
  <si>
    <t>GRIP Water Recycling Project</t>
  </si>
  <si>
    <t>Terminal Island Recycled Water Expansion Project</t>
  </si>
  <si>
    <t>Westside Water Recycling Project</t>
  </si>
  <si>
    <t>Lake Mission Viejo Advance Purification Water Treatment Facility</t>
  </si>
  <si>
    <t xml:space="preserve"> El Toro Phase II Recycled Water Distribution System Expansion Project</t>
  </si>
  <si>
    <t>CBMWD</t>
  </si>
  <si>
    <t>CBMWD Recycled Water Expansion Project</t>
  </si>
  <si>
    <t/>
  </si>
  <si>
    <t>Subtotal Groundwater</t>
  </si>
  <si>
    <t>Subtotal Recylcing</t>
  </si>
  <si>
    <t>Subtotal Seawater Desal</t>
  </si>
  <si>
    <t>Grand Total</t>
  </si>
  <si>
    <t>X</t>
  </si>
  <si>
    <t>TOTAL Groundwater Recovery (AF)</t>
  </si>
  <si>
    <t>TOTAL Recycling (AF)</t>
  </si>
  <si>
    <t>TOTAL Seawater Desal (AF)</t>
  </si>
  <si>
    <t>TOTAL PRODUCTION (AF)</t>
  </si>
  <si>
    <t xml:space="preserve"> $        -  </t>
  </si>
  <si>
    <t>Project By Resource Planning Team Local Project Model (8/26/2019)</t>
  </si>
  <si>
    <t>LRP Applications Under Review (2019)</t>
  </si>
  <si>
    <t>LRP Committed (Seawater Desalination)</t>
  </si>
  <si>
    <t>Additional Projects to meet Target (170,000)</t>
  </si>
  <si>
    <t>Peak Impact</t>
  </si>
  <si>
    <t>~$58 Million</t>
  </si>
  <si>
    <t>Local Project Projection (AF)</t>
  </si>
  <si>
    <t>no.</t>
  </si>
  <si>
    <t>Sub Agency</t>
  </si>
  <si>
    <t>Project Type</t>
  </si>
  <si>
    <t>Yield (AFY)</t>
  </si>
  <si>
    <t>Online Date</t>
  </si>
  <si>
    <t>OCWD</t>
  </si>
  <si>
    <t>Upper San Gabriel Valley MWD</t>
  </si>
  <si>
    <t>La Puente Valley County WD</t>
  </si>
  <si>
    <t>La Puente Water Recycling Project</t>
  </si>
  <si>
    <t>Central Basin Municipal Water District</t>
  </si>
  <si>
    <t>Pure Water North City- Phase 1</t>
  </si>
  <si>
    <t>REC-IPR</t>
  </si>
  <si>
    <t>Padre Dam MWD</t>
  </si>
  <si>
    <t>East County AWPP</t>
  </si>
  <si>
    <t>Fallbrook PUD</t>
  </si>
  <si>
    <t>Santa Margarita Rive CUP</t>
  </si>
  <si>
    <t>City of Pasadena</t>
  </si>
  <si>
    <t>Pasadena Non-Potable Water Project Ph 1</t>
  </si>
  <si>
    <t>City of Los Angeles</t>
  </si>
  <si>
    <t>LAX Water Recycling Project</t>
  </si>
  <si>
    <t>Downtown Water Recycling Project</t>
  </si>
  <si>
    <t>Groundwater Replenishment</t>
  </si>
  <si>
    <t>IRWD</t>
  </si>
  <si>
    <t>Seasonal Storage</t>
  </si>
  <si>
    <t>Moulton Niguel WD</t>
  </si>
  <si>
    <t>Phase V Recycled System Extension</t>
  </si>
  <si>
    <t>South Coast WD</t>
  </si>
  <si>
    <t>Doheny Seawater Desalination</t>
  </si>
  <si>
    <t xml:space="preserve">West Basin Municipal Water District </t>
  </si>
  <si>
    <t>Tesoro Refinery</t>
  </si>
  <si>
    <t>Cal Water Services</t>
  </si>
  <si>
    <t>CalWater Groundwater Recovery Project</t>
  </si>
  <si>
    <t>Camarillo</t>
  </si>
  <si>
    <t>NPV Desalter</t>
  </si>
  <si>
    <t xml:space="preserve">Western Municipal Water District </t>
  </si>
  <si>
    <t>Elsinore Valley MWD</t>
  </si>
  <si>
    <t>Groundwater Desalter Project</t>
  </si>
  <si>
    <t>Various</t>
  </si>
  <si>
    <t>TBD- a couple proposed projects</t>
  </si>
  <si>
    <t>None</t>
  </si>
  <si>
    <t>Woodland Hills Water Recycling Project</t>
  </si>
  <si>
    <t>Culver City Water Recycling Project (Conceptual)</t>
  </si>
  <si>
    <t>UCI Cooling Tower Project</t>
  </si>
  <si>
    <t>Irvin Lake Pipeline Conversion Project</t>
  </si>
  <si>
    <t>District-Wide Expansion</t>
  </si>
  <si>
    <t>San Juan Capistrano</t>
  </si>
  <si>
    <t>Recycled Water System Expansion Project Phase 1</t>
  </si>
  <si>
    <t>Recycled Water System Expansion Project Phase 2</t>
  </si>
  <si>
    <t>San Clemente</t>
  </si>
  <si>
    <t>San Clemente Recycled Water Expansion</t>
  </si>
  <si>
    <t>Palos Verdes Lateral and others</t>
  </si>
  <si>
    <t>City of Glendale</t>
  </si>
  <si>
    <t>Hoover, Toll, and Keppel Schools</t>
  </si>
  <si>
    <t>Chevy Oaks Homes</t>
  </si>
  <si>
    <t>Foothill Municipal Water District</t>
  </si>
  <si>
    <t>Crescenta Valley WD</t>
  </si>
  <si>
    <t>CVWD Nitrate Removal Treatment Facility at Well 2 Project</t>
  </si>
  <si>
    <t>San Gabriel Valley Water Company</t>
  </si>
  <si>
    <t>South El Monte Recycled Water Project</t>
  </si>
  <si>
    <t>Inland Empire Utilities Agency</t>
  </si>
  <si>
    <t>Various sub-agencies</t>
  </si>
  <si>
    <t>14 projects identified</t>
  </si>
  <si>
    <t>Las Virgenes Municipal Water District</t>
  </si>
  <si>
    <t>IPR</t>
  </si>
  <si>
    <t>LRP Max Incentive Rate ($/AF)</t>
  </si>
  <si>
    <t>LRP Cost Projection</t>
  </si>
  <si>
    <t>Unit Cost</t>
  </si>
  <si>
    <t>Estimated Budget</t>
  </si>
  <si>
    <t>1)</t>
  </si>
  <si>
    <t>2)</t>
  </si>
  <si>
    <t>3)</t>
  </si>
  <si>
    <t>4)</t>
  </si>
  <si>
    <t>5)</t>
  </si>
  <si>
    <t>PROJECTED PRODUCTION AND EXPENDITURES FOR LOCAL RESOURCES PROGRAM</t>
  </si>
  <si>
    <t>Projected expenditure for applications under review is based on the maximum incentive amount identified in the application.</t>
  </si>
  <si>
    <t>Projected expenditure for additional projects to meet target (170,000) is based on maximum incentive amount of either $340/AF or $475/AF.</t>
  </si>
  <si>
    <t>LRP Committed (Recycled Water)</t>
  </si>
  <si>
    <t>LRPx (Recycled Water)</t>
  </si>
  <si>
    <t xml:space="preserve">Assumptions: </t>
  </si>
  <si>
    <t>Escondido Regional Recycled Water Project</t>
  </si>
  <si>
    <t>Oceanside Pure Water and Recycled Water Phase I Project</t>
  </si>
  <si>
    <t>Santa Monica Groundwater Recharge and Recovery Project</t>
  </si>
  <si>
    <t>Per agency project will not proceed</t>
  </si>
  <si>
    <t>6)</t>
  </si>
  <si>
    <t>7)</t>
  </si>
  <si>
    <t>Fallbrook Groundwater Desalter Project</t>
  </si>
  <si>
    <t>&lt;==Assumed 60 AFY immediately</t>
  </si>
  <si>
    <t>&lt;== Assumed 50% production in year 1, then full capacity moving forward</t>
  </si>
  <si>
    <t>&lt;== Assumed 50% production in year 1, then 85% production moving forward</t>
  </si>
  <si>
    <t>&lt;== Assumed production ramp up for years 1- 4, then 85% production moving forward</t>
  </si>
  <si>
    <t>&lt;== Used Resource Planning Team Model</t>
  </si>
  <si>
    <t>Supply Acquisition Team Assumptions</t>
  </si>
  <si>
    <t>This version revised several project operation dates based on discussions with agencies and staff projections based on project status.</t>
  </si>
  <si>
    <t>West Basin and Doheny Seawater Desalination Projects are accounted for under Projections for LRP Target tab. Assumed West Basin SWD will apply for LRP option 2.</t>
  </si>
  <si>
    <t>Projected production in FYE 21 and 22 is based on staff estimates using the most current production trends for each project.</t>
  </si>
  <si>
    <t>Projected production beyond FYE 22 is based on staff estimates using Resource Planning Team Model analysis for local resources.</t>
  </si>
  <si>
    <t>Projected expenditure for committed projects is based on the incentive amount identified in the agreement for projects with fixed-rate incentives or most recent cost reconciliation for projects with sliding-scale incentive.</t>
  </si>
  <si>
    <t>Greyed out projects are accounted for in "Application Under Review (2019)"</t>
  </si>
  <si>
    <t>LRP Applications to be Approved in 2019</t>
  </si>
  <si>
    <t>Remaining LRP Applications Under Review</t>
  </si>
  <si>
    <t>per direction, Staff smoothed estimates. Hardwired.</t>
  </si>
  <si>
    <t>per direction, Staff smoothed the projection using a straight line to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</si>
</sst>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color theme="4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u/>
      <sz val="12"/>
      <name val="Arial"/>
      <family val="2"/>
    </font>
    <font>
      <sz val="12"/>
      <name val="Calibri"/>
      <family val="2"/>
      <scheme val="minor"/>
    </font>
    <font>
      <b/>
      <u/>
      <sz val="16"/>
      <name val="Arial"/>
      <family val="2"/>
    </font>
    <font>
      <i/>
      <sz val="12"/>
      <name val="Calibri"/>
      <family val="2"/>
      <scheme val="minor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dashed">
        <color theme="3" tint="0.39994506668294322"/>
      </left>
      <right style="dashed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3">
      <alignment vertical="center"/>
    </xf>
    <xf numFmtId="14" fontId="4" fillId="0" borderId="0" xfId="3" quotePrefix="1" applyNumberFormat="1" applyFont="1" applyAlignment="1">
      <alignment horizontal="left"/>
    </xf>
    <xf numFmtId="0" fontId="5" fillId="0" borderId="0" xfId="3" quotePrefix="1" applyFont="1" applyAlignment="1">
      <alignment horizontal="left"/>
    </xf>
    <xf numFmtId="0" fontId="3" fillId="0" borderId="1" xfId="3" applyFill="1" applyBorder="1">
      <alignment vertical="center"/>
    </xf>
    <xf numFmtId="164" fontId="6" fillId="0" borderId="0" xfId="4" applyNumberFormat="1" applyFont="1" applyFill="1" applyBorder="1" applyAlignment="1">
      <alignment horizontal="left"/>
    </xf>
    <xf numFmtId="44" fontId="6" fillId="0" borderId="0" xfId="4" applyFont="1" applyFill="1" applyBorder="1" applyAlignment="1">
      <alignment horizontal="center"/>
    </xf>
    <xf numFmtId="0" fontId="3" fillId="0" borderId="0" xfId="3" applyFill="1">
      <alignment vertical="center"/>
    </xf>
    <xf numFmtId="0" fontId="7" fillId="0" borderId="0" xfId="3" applyFont="1" applyBorder="1" applyAlignment="1"/>
    <xf numFmtId="0" fontId="8" fillId="0" borderId="2" xfId="0" applyFont="1" applyFill="1" applyBorder="1"/>
    <xf numFmtId="0" fontId="10" fillId="0" borderId="1" xfId="3" applyFont="1" applyFill="1" applyBorder="1" applyAlignment="1">
      <alignment horizontal="left" vertical="center" indent="2"/>
    </xf>
    <xf numFmtId="0" fontId="0" fillId="0" borderId="0" xfId="0" applyBorder="1"/>
    <xf numFmtId="165" fontId="3" fillId="0" borderId="1" xfId="1" applyNumberFormat="1" applyFont="1" applyFill="1" applyBorder="1" applyAlignment="1">
      <alignment horizontal="right"/>
    </xf>
    <xf numFmtId="0" fontId="8" fillId="0" borderId="3" xfId="0" applyFont="1" applyFill="1" applyBorder="1"/>
    <xf numFmtId="0" fontId="9" fillId="2" borderId="0" xfId="3" applyFont="1" applyFill="1" applyBorder="1" applyAlignment="1"/>
    <xf numFmtId="165" fontId="6" fillId="2" borderId="0" xfId="1" applyNumberFormat="1" applyFont="1" applyFill="1" applyBorder="1" applyAlignment="1">
      <alignment horizontal="right"/>
    </xf>
    <xf numFmtId="0" fontId="11" fillId="0" borderId="0" xfId="3" quotePrefix="1" applyFont="1" applyFill="1" applyAlignment="1">
      <alignment horizontal="right"/>
    </xf>
    <xf numFmtId="165" fontId="3" fillId="0" borderId="0" xfId="3" applyNumberFormat="1">
      <alignment vertical="center"/>
    </xf>
    <xf numFmtId="0" fontId="3" fillId="0" borderId="0" xfId="3" applyFont="1" applyFill="1">
      <alignment vertical="center"/>
    </xf>
    <xf numFmtId="0" fontId="0" fillId="0" borderId="0" xfId="0" applyFill="1"/>
    <xf numFmtId="0" fontId="12" fillId="0" borderId="1" xfId="3" applyFont="1" applyFill="1" applyBorder="1" applyAlignment="1"/>
    <xf numFmtId="0" fontId="3" fillId="0" borderId="1" xfId="3" applyFont="1" applyFill="1" applyBorder="1" applyAlignment="1">
      <alignment vertical="center"/>
    </xf>
    <xf numFmtId="0" fontId="3" fillId="0" borderId="0" xfId="3" applyAlignment="1">
      <alignment vertical="center"/>
    </xf>
    <xf numFmtId="0" fontId="3" fillId="3" borderId="1" xfId="3" applyFont="1" applyFill="1" applyBorder="1" applyAlignment="1">
      <alignment horizontal="left" vertical="top" wrapText="1" indent="2"/>
    </xf>
    <xf numFmtId="0" fontId="16" fillId="4" borderId="7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3" fillId="6" borderId="0" xfId="3" applyFont="1" applyFill="1">
      <alignment vertical="center"/>
    </xf>
    <xf numFmtId="0" fontId="0" fillId="0" borderId="9" xfId="0" applyBorder="1"/>
    <xf numFmtId="42" fontId="13" fillId="0" borderId="10" xfId="2" applyNumberFormat="1" applyFont="1" applyFill="1" applyBorder="1" applyAlignment="1">
      <alignment horizontal="right"/>
    </xf>
    <xf numFmtId="42" fontId="3" fillId="0" borderId="10" xfId="2" applyNumberFormat="1" applyFont="1" applyFill="1" applyBorder="1" applyAlignment="1">
      <alignment horizontal="right"/>
    </xf>
    <xf numFmtId="42" fontId="10" fillId="3" borderId="10" xfId="2" applyNumberFormat="1" applyFont="1" applyFill="1" applyBorder="1" applyAlignment="1"/>
    <xf numFmtId="0" fontId="3" fillId="0" borderId="9" xfId="3" applyBorder="1">
      <alignment vertical="center"/>
    </xf>
    <xf numFmtId="0" fontId="8" fillId="0" borderId="11" xfId="0" applyFont="1" applyFill="1" applyBorder="1"/>
    <xf numFmtId="165" fontId="13" fillId="0" borderId="10" xfId="1" applyNumberFormat="1" applyFont="1" applyFill="1" applyBorder="1" applyAlignment="1">
      <alignment horizontal="right"/>
    </xf>
    <xf numFmtId="165" fontId="3" fillId="0" borderId="10" xfId="1" applyNumberFormat="1" applyFont="1" applyFill="1" applyBorder="1" applyAlignment="1">
      <alignment horizontal="right"/>
    </xf>
    <xf numFmtId="42" fontId="3" fillId="0" borderId="13" xfId="2" applyNumberFormat="1" applyFont="1" applyFill="1" applyBorder="1" applyAlignment="1">
      <alignment horizontal="right"/>
    </xf>
    <xf numFmtId="0" fontId="0" fillId="0" borderId="14" xfId="0" applyBorder="1"/>
    <xf numFmtId="0" fontId="3" fillId="0" borderId="14" xfId="3" applyBorder="1">
      <alignment vertical="center"/>
    </xf>
    <xf numFmtId="0" fontId="8" fillId="0" borderId="15" xfId="0" applyFont="1" applyFill="1" applyBorder="1"/>
    <xf numFmtId="165" fontId="13" fillId="0" borderId="13" xfId="1" applyNumberFormat="1" applyFont="1" applyFill="1" applyBorder="1" applyAlignment="1">
      <alignment horizontal="right"/>
    </xf>
    <xf numFmtId="165" fontId="3" fillId="0" borderId="13" xfId="1" applyNumberFormat="1" applyFont="1" applyFill="1" applyBorder="1" applyAlignment="1">
      <alignment horizontal="right"/>
    </xf>
    <xf numFmtId="165" fontId="6" fillId="0" borderId="16" xfId="1" applyNumberFormat="1" applyFont="1" applyFill="1" applyBorder="1" applyAlignment="1">
      <alignment horizontal="right"/>
    </xf>
    <xf numFmtId="3" fontId="3" fillId="0" borderId="0" xfId="3" applyNumberFormat="1">
      <alignment vertical="center"/>
    </xf>
    <xf numFmtId="165" fontId="0" fillId="0" borderId="9" xfId="0" applyNumberFormat="1" applyBorder="1"/>
    <xf numFmtId="42" fontId="0" fillId="0" borderId="12" xfId="0" applyNumberFormat="1" applyBorder="1"/>
    <xf numFmtId="0" fontId="17" fillId="7" borderId="0" xfId="0" applyFont="1" applyFill="1" applyAlignment="1">
      <alignment horizontal="center" wrapText="1"/>
    </xf>
    <xf numFmtId="0" fontId="17" fillId="8" borderId="0" xfId="0" applyFont="1" applyFill="1" applyAlignment="1">
      <alignment horizontal="center"/>
    </xf>
    <xf numFmtId="3" fontId="0" fillId="0" borderId="0" xfId="0" applyNumberFormat="1"/>
    <xf numFmtId="3" fontId="0" fillId="0" borderId="3" xfId="0" applyNumberFormat="1" applyBorder="1"/>
    <xf numFmtId="41" fontId="0" fillId="0" borderId="0" xfId="0" applyNumberFormat="1"/>
    <xf numFmtId="41" fontId="0" fillId="0" borderId="3" xfId="0" applyNumberFormat="1" applyBorder="1"/>
    <xf numFmtId="0" fontId="2" fillId="0" borderId="0" xfId="0" applyFont="1"/>
    <xf numFmtId="0" fontId="18" fillId="0" borderId="0" xfId="3" applyFont="1">
      <alignment vertical="center"/>
    </xf>
    <xf numFmtId="0" fontId="18" fillId="0" borderId="0" xfId="3" quotePrefix="1" applyFont="1" applyAlignment="1">
      <alignment horizontal="left" vertical="center"/>
    </xf>
    <xf numFmtId="1" fontId="19" fillId="0" borderId="0" xfId="3" applyNumberFormat="1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20" fillId="0" borderId="0" xfId="3" applyFont="1" applyAlignment="1">
      <alignment vertical="center"/>
    </xf>
    <xf numFmtId="0" fontId="21" fillId="0" borderId="0" xfId="3" applyFont="1" applyFill="1">
      <alignment vertical="center"/>
    </xf>
    <xf numFmtId="0" fontId="21" fillId="0" borderId="0" xfId="3" applyFont="1" applyAlignment="1">
      <alignment vertical="center"/>
    </xf>
    <xf numFmtId="166" fontId="21" fillId="0" borderId="0" xfId="3" applyNumberFormat="1" applyFont="1" applyFill="1">
      <alignment vertical="center"/>
    </xf>
    <xf numFmtId="0" fontId="18" fillId="0" borderId="0" xfId="3" applyFont="1" applyFill="1" applyAlignment="1">
      <alignment vertical="center"/>
    </xf>
    <xf numFmtId="0" fontId="18" fillId="0" borderId="0" xfId="3" applyFont="1" applyAlignment="1">
      <alignment horizontal="center" vertical="center"/>
    </xf>
    <xf numFmtId="3" fontId="18" fillId="0" borderId="0" xfId="3" applyNumberFormat="1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20" fillId="0" borderId="0" xfId="3" applyFont="1" applyAlignment="1">
      <alignment horizontal="left" vertical="center"/>
    </xf>
    <xf numFmtId="0" fontId="21" fillId="0" borderId="0" xfId="3" applyFont="1" applyFill="1" applyAlignment="1">
      <alignment horizontal="left" vertical="center"/>
    </xf>
    <xf numFmtId="0" fontId="21" fillId="0" borderId="0" xfId="3" applyFont="1" applyFill="1" applyAlignment="1">
      <alignment vertical="center"/>
    </xf>
    <xf numFmtId="0" fontId="21" fillId="0" borderId="0" xfId="3" applyFont="1" applyFill="1" applyAlignment="1">
      <alignment horizontal="left" vertical="top"/>
    </xf>
    <xf numFmtId="0" fontId="3" fillId="0" borderId="0" xfId="3" applyFont="1">
      <alignment vertical="center"/>
    </xf>
    <xf numFmtId="0" fontId="21" fillId="0" borderId="0" xfId="3" applyFont="1">
      <alignment vertical="center"/>
    </xf>
    <xf numFmtId="166" fontId="21" fillId="0" borderId="0" xfId="3" applyNumberFormat="1" applyFont="1">
      <alignment vertical="center"/>
    </xf>
    <xf numFmtId="0" fontId="19" fillId="0" borderId="0" xfId="3" applyFont="1" applyAlignment="1">
      <alignment horizontal="center" vertical="center"/>
    </xf>
    <xf numFmtId="8" fontId="21" fillId="0" borderId="0" xfId="3" applyNumberFormat="1" applyFont="1">
      <alignment vertical="center"/>
    </xf>
    <xf numFmtId="0" fontId="21" fillId="0" borderId="0" xfId="3" applyFont="1" applyFill="1" applyAlignment="1">
      <alignment horizontal="right" vertical="center"/>
    </xf>
    <xf numFmtId="166" fontId="18" fillId="0" borderId="0" xfId="3" applyNumberFormat="1" applyFont="1">
      <alignment vertical="center"/>
    </xf>
    <xf numFmtId="0" fontId="3" fillId="0" borderId="0" xfId="3" quotePrefix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3" fontId="21" fillId="0" borderId="0" xfId="3" applyNumberFormat="1" applyFont="1" applyFill="1">
      <alignment vertical="center"/>
    </xf>
    <xf numFmtId="3" fontId="23" fillId="0" borderId="0" xfId="3" applyNumberFormat="1" applyFont="1" applyFill="1">
      <alignment vertical="center"/>
    </xf>
    <xf numFmtId="0" fontId="23" fillId="0" borderId="0" xfId="3" applyFont="1" applyFill="1">
      <alignment vertical="center"/>
    </xf>
    <xf numFmtId="0" fontId="24" fillId="0" borderId="0" xfId="3" applyFont="1" applyAlignment="1">
      <alignment vertical="center"/>
    </xf>
    <xf numFmtId="0" fontId="3" fillId="0" borderId="0" xfId="3" applyAlignment="1">
      <alignment horizontal="center" vertical="center"/>
    </xf>
    <xf numFmtId="3" fontId="23" fillId="2" borderId="0" xfId="3" applyNumberFormat="1" applyFont="1" applyFill="1">
      <alignment vertical="center"/>
    </xf>
    <xf numFmtId="3" fontId="3" fillId="0" borderId="0" xfId="3" applyNumberForma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3" fillId="0" borderId="0" xfId="3" applyAlignment="1">
      <alignment horizontal="left" vertical="center"/>
    </xf>
    <xf numFmtId="0" fontId="3" fillId="0" borderId="0" xfId="3" applyFont="1" applyAlignment="1">
      <alignment vertical="center"/>
    </xf>
    <xf numFmtId="3" fontId="3" fillId="0" borderId="0" xfId="3" applyNumberFormat="1" applyFill="1">
      <alignment vertical="center"/>
    </xf>
    <xf numFmtId="0" fontId="19" fillId="0" borderId="0" xfId="3" applyFont="1" applyFill="1" applyAlignment="1">
      <alignment horizontal="center" vertical="center"/>
    </xf>
    <xf numFmtId="0" fontId="25" fillId="0" borderId="0" xfId="3" applyFont="1">
      <alignment vertical="center"/>
    </xf>
    <xf numFmtId="0" fontId="26" fillId="0" borderId="0" xfId="3" applyFont="1" applyAlignment="1">
      <alignment vertical="center"/>
    </xf>
    <xf numFmtId="0" fontId="21" fillId="0" borderId="17" xfId="3" applyFont="1" applyBorder="1">
      <alignment vertical="center"/>
    </xf>
    <xf numFmtId="0" fontId="19" fillId="0" borderId="17" xfId="3" applyFont="1" applyBorder="1" applyAlignment="1">
      <alignment horizontal="center" vertical="center"/>
    </xf>
    <xf numFmtId="1" fontId="19" fillId="0" borderId="0" xfId="3" applyNumberFormat="1" applyFont="1" applyAlignment="1">
      <alignment horizontal="center"/>
    </xf>
    <xf numFmtId="0" fontId="21" fillId="0" borderId="17" xfId="3" applyFont="1" applyBorder="1" applyAlignment="1">
      <alignment vertical="center"/>
    </xf>
    <xf numFmtId="0" fontId="27" fillId="0" borderId="0" xfId="3" applyFont="1" applyAlignment="1">
      <alignment vertical="center"/>
    </xf>
    <xf numFmtId="3" fontId="21" fillId="0" borderId="0" xfId="3" applyNumberFormat="1" applyFont="1" applyAlignment="1">
      <alignment horizontal="center"/>
    </xf>
    <xf numFmtId="166" fontId="28" fillId="0" borderId="0" xfId="5" applyNumberFormat="1" applyFont="1" applyFill="1" applyBorder="1" applyAlignment="1" applyProtection="1">
      <alignment horizontal="center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horizontal="center"/>
    </xf>
    <xf numFmtId="166" fontId="21" fillId="0" borderId="0" xfId="3" applyNumberFormat="1" applyFont="1" applyAlignment="1">
      <alignment horizontal="center"/>
    </xf>
    <xf numFmtId="3" fontId="21" fillId="0" borderId="0" xfId="3" applyNumberFormat="1" applyFont="1" applyAlignment="1">
      <alignment horizontal="center" vertical="center"/>
    </xf>
    <xf numFmtId="164" fontId="21" fillId="0" borderId="0" xfId="5" applyNumberFormat="1" applyFont="1" applyAlignment="1">
      <alignment horizontal="center"/>
    </xf>
    <xf numFmtId="164" fontId="21" fillId="0" borderId="0" xfId="5" applyNumberFormat="1" applyFont="1" applyAlignment="1">
      <alignment vertical="center"/>
    </xf>
    <xf numFmtId="0" fontId="27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/>
    </xf>
    <xf numFmtId="164" fontId="21" fillId="0" borderId="0" xfId="5" applyNumberFormat="1" applyFont="1" applyFill="1" applyAlignment="1">
      <alignment horizontal="center"/>
    </xf>
    <xf numFmtId="6" fontId="18" fillId="0" borderId="0" xfId="3" applyNumberFormat="1" applyFont="1">
      <alignment vertical="center"/>
    </xf>
    <xf numFmtId="0" fontId="18" fillId="0" borderId="0" xfId="3" applyFont="1" applyFill="1">
      <alignment vertical="center"/>
    </xf>
    <xf numFmtId="0" fontId="25" fillId="0" borderId="0" xfId="3" applyFont="1" applyAlignment="1">
      <alignment vertical="center"/>
    </xf>
    <xf numFmtId="0" fontId="29" fillId="0" borderId="0" xfId="3" applyFont="1" applyAlignment="1">
      <alignment vertical="center"/>
    </xf>
    <xf numFmtId="6" fontId="21" fillId="0" borderId="0" xfId="3" applyNumberFormat="1" applyFont="1">
      <alignment vertical="center"/>
    </xf>
    <xf numFmtId="0" fontId="21" fillId="0" borderId="0" xfId="3" quotePrefix="1" applyFont="1" applyFill="1" applyAlignment="1">
      <alignment horizontal="left"/>
    </xf>
    <xf numFmtId="3" fontId="0" fillId="0" borderId="0" xfId="0" applyNumberFormat="1" applyBorder="1"/>
    <xf numFmtId="0" fontId="32" fillId="0" borderId="0" xfId="0" applyFont="1"/>
    <xf numFmtId="0" fontId="30" fillId="7" borderId="18" xfId="0" applyFont="1" applyFill="1" applyBorder="1"/>
    <xf numFmtId="0" fontId="30" fillId="7" borderId="19" xfId="0" applyFont="1" applyFill="1" applyBorder="1"/>
    <xf numFmtId="0" fontId="30" fillId="7" borderId="20" xfId="0" applyFont="1" applyFill="1" applyBorder="1"/>
    <xf numFmtId="3" fontId="0" fillId="0" borderId="22" xfId="0" applyNumberFormat="1" applyBorder="1"/>
    <xf numFmtId="0" fontId="0" fillId="0" borderId="19" xfId="0" applyBorder="1"/>
    <xf numFmtId="3" fontId="0" fillId="0" borderId="19" xfId="0" applyNumberFormat="1" applyBorder="1"/>
    <xf numFmtId="0" fontId="0" fillId="0" borderId="23" xfId="0" applyBorder="1"/>
    <xf numFmtId="0" fontId="0" fillId="0" borderId="4" xfId="0" applyBorder="1"/>
    <xf numFmtId="3" fontId="0" fillId="0" borderId="4" xfId="0" applyNumberFormat="1" applyBorder="1"/>
    <xf numFmtId="3" fontId="0" fillId="0" borderId="24" xfId="0" applyNumberFormat="1" applyBorder="1"/>
    <xf numFmtId="0" fontId="0" fillId="0" borderId="3" xfId="0" applyBorder="1"/>
    <xf numFmtId="3" fontId="0" fillId="0" borderId="25" xfId="0" applyNumberFormat="1" applyBorder="1"/>
    <xf numFmtId="42" fontId="0" fillId="0" borderId="0" xfId="2" applyNumberFormat="1" applyFont="1" applyBorder="1"/>
    <xf numFmtId="42" fontId="0" fillId="0" borderId="22" xfId="2" applyNumberFormat="1" applyFont="1" applyBorder="1"/>
    <xf numFmtId="42" fontId="0" fillId="0" borderId="19" xfId="2" applyNumberFormat="1" applyFont="1" applyBorder="1"/>
    <xf numFmtId="42" fontId="0" fillId="0" borderId="20" xfId="2" applyNumberFormat="1" applyFont="1" applyBorder="1"/>
    <xf numFmtId="42" fontId="0" fillId="0" borderId="4" xfId="2" applyNumberFormat="1" applyFont="1" applyBorder="1"/>
    <xf numFmtId="42" fontId="0" fillId="0" borderId="4" xfId="0" applyNumberFormat="1" applyBorder="1"/>
    <xf numFmtId="42" fontId="0" fillId="0" borderId="24" xfId="2" applyNumberFormat="1" applyFont="1" applyBorder="1"/>
    <xf numFmtId="42" fontId="0" fillId="0" borderId="0" xfId="0" applyNumberFormat="1" applyBorder="1"/>
    <xf numFmtId="42" fontId="0" fillId="0" borderId="22" xfId="0" applyNumberFormat="1" applyBorder="1"/>
    <xf numFmtId="42" fontId="0" fillId="0" borderId="3" xfId="0" applyNumberFormat="1" applyBorder="1"/>
    <xf numFmtId="42" fontId="0" fillId="0" borderId="3" xfId="2" applyNumberFormat="1" applyFont="1" applyBorder="1"/>
    <xf numFmtId="42" fontId="0" fillId="0" borderId="25" xfId="0" applyNumberFormat="1" applyBorder="1"/>
    <xf numFmtId="0" fontId="0" fillId="9" borderId="21" xfId="0" applyFill="1" applyBorder="1"/>
    <xf numFmtId="0" fontId="0" fillId="9" borderId="0" xfId="0" applyFill="1" applyBorder="1"/>
    <xf numFmtId="3" fontId="0" fillId="9" borderId="0" xfId="0" applyNumberFormat="1" applyFill="1" applyBorder="1"/>
    <xf numFmtId="3" fontId="0" fillId="9" borderId="22" xfId="0" applyNumberFormat="1" applyFill="1" applyBorder="1"/>
    <xf numFmtId="42" fontId="0" fillId="9" borderId="0" xfId="2" applyNumberFormat="1" applyFont="1" applyFill="1" applyBorder="1"/>
    <xf numFmtId="42" fontId="0" fillId="9" borderId="22" xfId="2" applyNumberFormat="1" applyFont="1" applyFill="1" applyBorder="1"/>
    <xf numFmtId="42" fontId="1" fillId="9" borderId="0" xfId="2" applyNumberFormat="1" applyFont="1" applyFill="1" applyBorder="1"/>
    <xf numFmtId="0" fontId="31" fillId="0" borderId="0" xfId="0" applyFont="1" applyFill="1"/>
    <xf numFmtId="164" fontId="0" fillId="0" borderId="0" xfId="2" applyNumberFormat="1" applyFont="1"/>
    <xf numFmtId="164" fontId="0" fillId="0" borderId="3" xfId="2" applyNumberFormat="1" applyFont="1" applyBorder="1"/>
    <xf numFmtId="165" fontId="3" fillId="3" borderId="26" xfId="1" applyNumberFormat="1" applyFont="1" applyFill="1" applyBorder="1" applyAlignment="1">
      <alignment horizontal="right"/>
    </xf>
    <xf numFmtId="0" fontId="9" fillId="0" borderId="16" xfId="3" applyFont="1" applyFill="1" applyBorder="1" applyAlignment="1"/>
    <xf numFmtId="0" fontId="0" fillId="10" borderId="0" xfId="0" applyFill="1" applyBorder="1"/>
    <xf numFmtId="3" fontId="0" fillId="10" borderId="0" xfId="0" applyNumberFormat="1" applyFill="1" applyBorder="1"/>
    <xf numFmtId="42" fontId="0" fillId="10" borderId="0" xfId="2" applyNumberFormat="1" applyFont="1" applyFill="1" applyBorder="1"/>
    <xf numFmtId="42" fontId="0" fillId="10" borderId="22" xfId="2" applyNumberFormat="1" applyFont="1" applyFill="1" applyBorder="1"/>
    <xf numFmtId="42" fontId="0" fillId="9" borderId="0" xfId="0" applyNumberFormat="1" applyFill="1" applyBorder="1"/>
    <xf numFmtId="42" fontId="0" fillId="10" borderId="0" xfId="0" applyNumberFormat="1" applyFill="1" applyBorder="1"/>
    <xf numFmtId="42" fontId="0" fillId="0" borderId="24" xfId="0" applyNumberFormat="1" applyBorder="1"/>
    <xf numFmtId="42" fontId="0" fillId="9" borderId="22" xfId="0" applyNumberFormat="1" applyFill="1" applyBorder="1"/>
    <xf numFmtId="3" fontId="0" fillId="0" borderId="20" xfId="0" applyNumberFormat="1" applyBorder="1"/>
    <xf numFmtId="3" fontId="0" fillId="10" borderId="22" xfId="0" applyNumberFormat="1" applyFill="1" applyBorder="1"/>
    <xf numFmtId="42" fontId="10" fillId="11" borderId="10" xfId="2" applyNumberFormat="1" applyFont="1" applyFill="1" applyBorder="1" applyAlignment="1"/>
    <xf numFmtId="165" fontId="3" fillId="12" borderId="9" xfId="1" applyNumberFormat="1" applyFont="1" applyFill="1" applyBorder="1" applyAlignment="1">
      <alignment horizontal="right"/>
    </xf>
    <xf numFmtId="164" fontId="3" fillId="12" borderId="9" xfId="1" applyNumberFormat="1" applyFont="1" applyFill="1" applyBorder="1" applyAlignment="1">
      <alignment horizontal="right"/>
    </xf>
    <xf numFmtId="0" fontId="3" fillId="11" borderId="1" xfId="3" applyFont="1" applyFill="1" applyBorder="1" applyAlignment="1">
      <alignment horizontal="left" vertical="top" wrapText="1" indent="2"/>
    </xf>
    <xf numFmtId="0" fontId="3" fillId="12" borderId="0" xfId="3" applyFont="1" applyFill="1" applyBorder="1" applyAlignment="1">
      <alignment horizontal="left" vertical="top" wrapText="1" indent="2"/>
    </xf>
    <xf numFmtId="165" fontId="3" fillId="11" borderId="26" xfId="1" applyNumberFormat="1" applyFont="1" applyFill="1" applyBorder="1" applyAlignment="1">
      <alignment horizontal="right"/>
    </xf>
    <xf numFmtId="0" fontId="3" fillId="12" borderId="28" xfId="3" applyFont="1" applyFill="1" applyBorder="1" applyAlignment="1">
      <alignment horizontal="left" vertical="top" wrapText="1" indent="2"/>
    </xf>
    <xf numFmtId="165" fontId="3" fillId="12" borderId="27" xfId="1" applyNumberFormat="1" applyFont="1" applyFill="1" applyBorder="1" applyAlignment="1">
      <alignment horizontal="right"/>
    </xf>
    <xf numFmtId="165" fontId="3" fillId="12" borderId="11" xfId="1" applyNumberFormat="1" applyFont="1" applyFill="1" applyBorder="1" applyAlignment="1">
      <alignment horizontal="right"/>
    </xf>
    <xf numFmtId="0" fontId="0" fillId="13" borderId="0" xfId="0" applyFill="1"/>
    <xf numFmtId="44" fontId="0" fillId="13" borderId="0" xfId="2" applyFont="1" applyFill="1"/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8" fillId="0" borderId="0" xfId="3" applyFont="1" applyFill="1" applyAlignment="1">
      <alignment horizontal="center" vertical="center"/>
    </xf>
    <xf numFmtId="164" fontId="19" fillId="0" borderId="0" xfId="2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</cellXfs>
  <cellStyles count="6">
    <cellStyle name="Comma" xfId="1" builtinId="3"/>
    <cellStyle name="Currency" xfId="2" builtinId="4"/>
    <cellStyle name="Currency 2" xfId="5"/>
    <cellStyle name="Currency 4" xfId="4"/>
    <cellStyle name="Normal" xfId="0" builtinId="0"/>
    <cellStyle name="Normal 8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Capital Cost for Recycling in Metropolitan's Service Area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9F-4535-AE5C-98EC86A4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935304"/>
        <c:axId val="1"/>
      </c:barChart>
      <c:catAx>
        <c:axId val="470935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Notes:
- Based on 1997 data
- Assumes costs incurred in year prior to project operation
- Does not include Puente Hills, Michelson Expansion, East Valley, THUMS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 in $millions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935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Capital Cost for Recycling in Metropolitan's Service Area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F8-4B20-BE03-126C6A6F4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276808"/>
        <c:axId val="1"/>
      </c:barChart>
      <c:catAx>
        <c:axId val="480276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Notes:
- Based on 1997 data
- Assumes costs incurred in year prior to project operation
- Does not include Puente Hills, Michelson Expansion, East Valley, THUMS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 in $millions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276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Capital Cost for Recycling in Metropolitan's Service Area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78-428B-B686-3FAC862A5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205312"/>
        <c:axId val="1"/>
      </c:barChart>
      <c:catAx>
        <c:axId val="47620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Notes:
- Based on 1997 data
- Assumes costs incurred in year prior to project operation
- Does not include Puente Hills, Michelson Expansion, East Valley, THUMS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 in $millions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20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Capital Cost for Recycling in Metropolitan's Service Area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47-44C4-8F70-C894E7B14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256008"/>
        <c:axId val="1"/>
      </c:barChart>
      <c:catAx>
        <c:axId val="47625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Notes:
- Based on 1997 data
- Assumes costs incurred in year prior to project operation
- Does not include Puente Hills, Michelson Expansion, East Valley, THUMS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 in $millions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256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LRP Annual</a:t>
            </a:r>
            <a:r>
              <a:rPr lang="en-US" baseline="0"/>
              <a:t> Budget Impact Projection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'Projections for LRP Target'!$K$101:$AQ$101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'Projections for LRP Target'!$K$137:$AQ$137</c:f>
              <c:numCache>
                <c:formatCode>_("$"* #,##0_);_("$"* \(#,##0\);_("$"* "-"_);_(@_)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17588065.362621788</c:v>
                </c:pt>
                <c:pt idx="8">
                  <c:v>19345208.880718566</c:v>
                </c:pt>
                <c:pt idx="9">
                  <c:v>20443530.377561975</c:v>
                </c:pt>
                <c:pt idx="10">
                  <c:v>21268040.105159141</c:v>
                </c:pt>
                <c:pt idx="11">
                  <c:v>21940672.21977945</c:v>
                </c:pt>
                <c:pt idx="12">
                  <c:v>22402373.492663007</c:v>
                </c:pt>
                <c:pt idx="13">
                  <c:v>22769778.108136661</c:v>
                </c:pt>
                <c:pt idx="14">
                  <c:v>23106246.085098855</c:v>
                </c:pt>
                <c:pt idx="15">
                  <c:v>23418864.106759086</c:v>
                </c:pt>
                <c:pt idx="16">
                  <c:v>23712518.655459482</c:v>
                </c:pt>
                <c:pt idx="17">
                  <c:v>23990725.373604279</c:v>
                </c:pt>
                <c:pt idx="18">
                  <c:v>24256100.081958558</c:v>
                </c:pt>
                <c:pt idx="19">
                  <c:v>24510642.893631086</c:v>
                </c:pt>
                <c:pt idx="20">
                  <c:v>24755918.076961145</c:v>
                </c:pt>
                <c:pt idx="21">
                  <c:v>24993172.532483988</c:v>
                </c:pt>
                <c:pt idx="22">
                  <c:v>10063534.171536777</c:v>
                </c:pt>
                <c:pt idx="23">
                  <c:v>10195895.919099487</c:v>
                </c:pt>
                <c:pt idx="24">
                  <c:v>10324295.404973606</c:v>
                </c:pt>
                <c:pt idx="25">
                  <c:v>10449147.852183901</c:v>
                </c:pt>
                <c:pt idx="26">
                  <c:v>10570806.246982528</c:v>
                </c:pt>
                <c:pt idx="27">
                  <c:v>10689573.219721984</c:v>
                </c:pt>
                <c:pt idx="28">
                  <c:v>10805292.345607249</c:v>
                </c:pt>
                <c:pt idx="29">
                  <c:v>8710304.0964722987</c:v>
                </c:pt>
                <c:pt idx="30">
                  <c:v>8808407.9483880959</c:v>
                </c:pt>
                <c:pt idx="31">
                  <c:v>8902586.3385032155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8A-47F0-B5E2-E45B2142E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607296"/>
        <c:axId val="143374592"/>
      </c:lineChart>
      <c:catAx>
        <c:axId val="1236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43374592"/>
        <c:crosses val="autoZero"/>
        <c:auto val="1"/>
        <c:lblAlgn val="ctr"/>
        <c:lblOffset val="100"/>
        <c:tickLblSkip val="2"/>
        <c:noMultiLvlLbl val="0"/>
      </c:catAx>
      <c:valAx>
        <c:axId val="14337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Million Dollars</a:t>
                </a:r>
              </a:p>
            </c:rich>
          </c:tx>
          <c:overlay val="0"/>
        </c:title>
        <c:numFmt formatCode="_(&quot;$&quot;* #,##0_);_(&quot;$&quot;* \(#,##0\);_(&quot;$&quot;* &quot;-&quot;_);_(@_)" sourceLinked="1"/>
        <c:majorTickMark val="out"/>
        <c:minorTickMark val="none"/>
        <c:tickLblPos val="nextTo"/>
        <c:crossAx val="123607296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76200</xdr:rowOff>
    </xdr:from>
    <xdr:to>
      <xdr:col>10</xdr:col>
      <xdr:colOff>533400</xdr:colOff>
      <xdr:row>16</xdr:row>
      <xdr:rowOff>228600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wd099\olympus\File%20Trasfer\2000%20Requests\MWDOC%20Forecast%20Backup\OC%20Forecast%20-%20Review%20-%20Dec-4-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wd099\olympus\Documents%20and%20Settings\u07086\My%20Documents\File%20Trasfer\2004%20Retail%20Demand%20Forecast\MWD-MAIN%20Drafts\MWD-MAIN%20-%202004%20Draft%20Existing%20Calib%2000-03%20(NR%20Rev3)%209-1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ympus\Projects\Allie%20Song\REPORTS\2008%20Water%20Supply%20Assessment%20Report\Data%20Tables\Supplies%20and%20Reliability%20Tables%20-%20MA%20Distribution%201-19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ackage Template"/>
      <sheetName val="OC Forecast Data"/>
      <sheetName val="OC_Total"/>
      <sheetName val="OCWD"/>
      <sheetName val="MWDOC"/>
      <sheetName val="Yorba"/>
      <sheetName val="Westminster"/>
      <sheetName val="Tustin"/>
      <sheetName val="Trabuco"/>
      <sheetName val="SCWC"/>
      <sheetName val="South_Coast"/>
      <sheetName val="Serrano"/>
      <sheetName val="Santiago"/>
      <sheetName val="Seal"/>
      <sheetName val="Santa_Margarita"/>
      <sheetName val="Santa_Ana"/>
      <sheetName val="San_Clemente"/>
      <sheetName val="Orange"/>
      <sheetName val="Orange_Park"/>
      <sheetName val="Newport"/>
      <sheetName val="Moulton"/>
      <sheetName val="Mesa"/>
      <sheetName val="Los_Alisos"/>
      <sheetName val="Laguna"/>
      <sheetName val="La_Palma"/>
      <sheetName val="La_Habra"/>
      <sheetName val="Irvine_Ranch"/>
      <sheetName val="Huntington"/>
      <sheetName val="Garden"/>
      <sheetName val="Fullerton"/>
      <sheetName val="Fountain"/>
      <sheetName val="El_Toro"/>
      <sheetName val="East_Orange"/>
      <sheetName val="Capistrano_Valley"/>
      <sheetName val="Capistrano_Beach"/>
      <sheetName val="Buena"/>
      <sheetName val="Brea"/>
      <sheetName val="Anaheim"/>
      <sheetName val="Summary"/>
      <sheetName val="Parameters"/>
      <sheetName val="Graphic_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2">
          <cell r="E82">
            <v>0.9</v>
          </cell>
        </row>
      </sheetData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ing"/>
      <sheetName val="Documentation"/>
      <sheetName val="Reports"/>
      <sheetName val="MWD Total"/>
      <sheetName val="Western"/>
      <sheetName val="West Basin"/>
      <sheetName val="Upper San Gabriel"/>
      <sheetName val="Torrance"/>
      <sheetName val="Three Valleys"/>
      <sheetName val="Santa Monica"/>
      <sheetName val="Santa Ana"/>
      <sheetName val="San Marino"/>
      <sheetName val="San Fernando"/>
      <sheetName val="San Diego"/>
      <sheetName val="Pasadena"/>
      <sheetName val="MWDOC"/>
      <sheetName val="Los Angeles"/>
      <sheetName val="Long Beach"/>
      <sheetName val="Las Virgenes"/>
      <sheetName val="Inland Empire"/>
      <sheetName val="Glendale"/>
      <sheetName val="Fullerton"/>
      <sheetName val="Foothill"/>
      <sheetName val="Eastern"/>
      <sheetName val="Compton"/>
      <sheetName val="Coastal"/>
      <sheetName val="Central Basin"/>
      <sheetName val="Calleguas"/>
      <sheetName val="Burbank"/>
      <sheetName val="Beverly Hills"/>
      <sheetName val="Anaheim"/>
      <sheetName val="Input Demographics"/>
      <sheetName val="Input Employment"/>
      <sheetName val="Input Rates &amp; Inc"/>
      <sheetName val="Input 2001 Projection"/>
      <sheetName val="Input Total Active Conservation"/>
      <sheetName val="Input Conservation"/>
      <sheetName val="Input Use"/>
      <sheetName val="Input Climate"/>
      <sheetName val="2000 UWMP"/>
      <sheetName val="Agency_Template"/>
      <sheetName val="Summary"/>
      <sheetName val="Calibration"/>
      <sheetName val="Model_Interface"/>
      <sheetName val="Base Forecast"/>
      <sheetName val="Conservation"/>
      <sheetName val="Parameters"/>
      <sheetName val="SF C Model"/>
      <sheetName val="MF C Model"/>
      <sheetName val="NR C Model"/>
      <sheetName val="Graphic_Results"/>
      <sheetName val="2004 Price Effect Savings"/>
      <sheetName val="Annual Proje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52">
          <cell r="W152">
            <v>0</v>
          </cell>
          <cell r="X152">
            <v>0</v>
          </cell>
        </row>
        <row r="154">
          <cell r="X154">
            <v>0</v>
          </cell>
          <cell r="Y154">
            <v>0</v>
          </cell>
        </row>
        <row r="162">
          <cell r="X162">
            <v>0</v>
          </cell>
          <cell r="Y162">
            <v>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iability 2006-08"/>
      <sheetName val="2006-08 Tables"/>
      <sheetName val="reliability"/>
      <sheetName val="Tables"/>
      <sheetName val="+Average Year Demands"/>
      <sheetName val="+Multiple Year Demands"/>
      <sheetName val="+Dry Year Demands"/>
      <sheetName val="1977"/>
      <sheetName val="Average Year"/>
      <sheetName val="Multi(2010)"/>
      <sheetName val="Multi(2015)"/>
      <sheetName val="Multi(2020)"/>
      <sheetName val="Multi(2025)"/>
      <sheetName val="Multi(2030)"/>
      <sheetName val="Conservation Adjustments"/>
      <sheetName val="Emergency Storage Hacker"/>
      <sheetName val="Emergency Storage"/>
      <sheetName val="Demand on MWD"/>
      <sheetName val="IRP SWP target"/>
      <sheetName val="Multi-year supplies"/>
      <sheetName val="Remain. Con and LS"/>
      <sheetName val="Sheet1"/>
      <sheetName val="RESERVOIRS"/>
      <sheetName val="De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abSelected="1" zoomScale="110" zoomScaleNormal="110" workbookViewId="0">
      <selection activeCell="N9" sqref="N9"/>
    </sheetView>
  </sheetViews>
  <sheetFormatPr defaultRowHeight="14.5" x14ac:dyDescent="0.35"/>
  <cols>
    <col min="1" max="1" width="3.1640625" style="1" customWidth="1"/>
    <col min="2" max="2" width="42.4140625" style="1" customWidth="1"/>
    <col min="3" max="12" width="15" style="1" bestFit="1" customWidth="1"/>
    <col min="15" max="15" width="14.25" bestFit="1" customWidth="1"/>
  </cols>
  <sheetData>
    <row r="1" spans="1:20" x14ac:dyDescent="0.35">
      <c r="B1" s="2"/>
    </row>
    <row r="2" spans="1:20" ht="17.899999999999999" x14ac:dyDescent="0.4">
      <c r="B2" s="3" t="s">
        <v>369</v>
      </c>
    </row>
    <row r="3" spans="1:20" s="19" customFormat="1" x14ac:dyDescent="0.35">
      <c r="A3" s="7"/>
      <c r="B3" s="18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0" x14ac:dyDescent="0.35">
      <c r="A4" s="4"/>
      <c r="B4" s="5"/>
      <c r="C4" s="6"/>
      <c r="D4" s="6"/>
      <c r="E4" s="6"/>
      <c r="F4" s="6"/>
      <c r="G4" s="6"/>
      <c r="H4" s="6"/>
      <c r="I4" s="7"/>
      <c r="J4" s="7"/>
      <c r="K4" s="7"/>
      <c r="L4" s="7"/>
    </row>
    <row r="5" spans="1:20" ht="15.5" x14ac:dyDescent="0.35">
      <c r="A5" s="4"/>
      <c r="B5" s="8" t="s">
        <v>0</v>
      </c>
      <c r="C5" s="175" t="s">
        <v>9</v>
      </c>
      <c r="D5" s="176"/>
      <c r="E5" s="177" t="s">
        <v>10</v>
      </c>
      <c r="F5" s="178"/>
      <c r="G5" s="178"/>
      <c r="H5" s="178"/>
      <c r="I5" s="178"/>
      <c r="J5" s="178"/>
      <c r="K5" s="178"/>
      <c r="L5" s="179"/>
    </row>
    <row r="6" spans="1:20" x14ac:dyDescent="0.35">
      <c r="A6" s="4"/>
      <c r="B6" s="9" t="s">
        <v>1</v>
      </c>
      <c r="C6" s="24">
        <v>2021</v>
      </c>
      <c r="D6" s="24">
        <v>2022</v>
      </c>
      <c r="E6" s="25">
        <v>2023</v>
      </c>
      <c r="F6" s="25">
        <v>2024</v>
      </c>
      <c r="G6" s="25">
        <v>2025</v>
      </c>
      <c r="H6" s="25">
        <v>2026</v>
      </c>
      <c r="I6" s="25">
        <v>2027</v>
      </c>
      <c r="J6" s="25">
        <v>2028</v>
      </c>
      <c r="K6" s="25">
        <v>2029</v>
      </c>
      <c r="L6" s="25">
        <v>2030</v>
      </c>
    </row>
    <row r="7" spans="1:20" x14ac:dyDescent="0.35">
      <c r="A7" s="4"/>
      <c r="B7"/>
      <c r="C7" s="44"/>
      <c r="D7" s="44"/>
      <c r="E7" s="44"/>
      <c r="F7" s="44"/>
      <c r="G7" s="27"/>
      <c r="H7" s="27"/>
      <c r="I7" s="27"/>
      <c r="J7" s="27"/>
      <c r="K7" s="27"/>
      <c r="L7" s="27"/>
    </row>
    <row r="8" spans="1:20" x14ac:dyDescent="0.35">
      <c r="A8" s="4">
        <v>1</v>
      </c>
      <c r="B8" s="20" t="s">
        <v>2</v>
      </c>
      <c r="C8" s="28">
        <f t="shared" ref="C8:E8" si="0">SUM(C9:C14)</f>
        <v>17259257.353296645</v>
      </c>
      <c r="D8" s="28">
        <f t="shared" si="0"/>
        <v>18346694.10296293</v>
      </c>
      <c r="E8" s="28">
        <f t="shared" si="0"/>
        <v>22138405.453496706</v>
      </c>
      <c r="F8" s="28">
        <f>SUM(F9:F14)</f>
        <v>28220026.067479309</v>
      </c>
      <c r="G8" s="28">
        <f t="shared" ref="G8:L8" si="1">SUM(G9:G14)</f>
        <v>37228293.579496801</v>
      </c>
      <c r="H8" s="28">
        <f t="shared" si="1"/>
        <v>43696207.367180154</v>
      </c>
      <c r="I8" s="28">
        <f t="shared" si="1"/>
        <v>52231684.54170537</v>
      </c>
      <c r="J8" s="28">
        <f t="shared" si="1"/>
        <v>57622062.142117947</v>
      </c>
      <c r="K8" s="28">
        <f t="shared" si="1"/>
        <v>61880404.930307776</v>
      </c>
      <c r="L8" s="28">
        <f t="shared" si="1"/>
        <v>66643169.136034548</v>
      </c>
    </row>
    <row r="9" spans="1:20" x14ac:dyDescent="0.35">
      <c r="A9" s="4">
        <v>2</v>
      </c>
      <c r="B9" s="10" t="s">
        <v>372</v>
      </c>
      <c r="C9" s="29">
        <f>'LRP Budget ($)'!D184</f>
        <v>7865397.353296645</v>
      </c>
      <c r="D9" s="29">
        <f>'LRP Budget ($)'!E184</f>
        <v>8296084.1029629288</v>
      </c>
      <c r="E9" s="29">
        <v>9148900.9311356377</v>
      </c>
      <c r="F9" s="35">
        <v>10404411.457669614</v>
      </c>
      <c r="G9" s="29">
        <v>10318007.763030004</v>
      </c>
      <c r="H9" s="29">
        <v>9650083.1914274022</v>
      </c>
      <c r="I9" s="29">
        <v>9570740.2015082575</v>
      </c>
      <c r="J9" s="29">
        <v>9649791.1451451294</v>
      </c>
      <c r="K9" s="29">
        <v>9606154.5734247454</v>
      </c>
      <c r="L9" s="29">
        <v>8991957.3055827841</v>
      </c>
    </row>
    <row r="10" spans="1:20" x14ac:dyDescent="0.35">
      <c r="A10" s="4">
        <v>3</v>
      </c>
      <c r="B10" s="10" t="s">
        <v>8</v>
      </c>
      <c r="C10" s="29">
        <f>'LRP Budget ($)'!D183</f>
        <v>9393860</v>
      </c>
      <c r="D10" s="29">
        <f>'LRP Budget ($)'!E183</f>
        <v>9404610</v>
      </c>
      <c r="E10" s="29">
        <v>9119704.0223610681</v>
      </c>
      <c r="F10" s="35">
        <v>8216418.1992312111</v>
      </c>
      <c r="G10" s="29">
        <v>8336771.7352079563</v>
      </c>
      <c r="H10" s="29">
        <v>6510634.4479033081</v>
      </c>
      <c r="I10" s="29">
        <v>6613385.5598791353</v>
      </c>
      <c r="J10" s="29">
        <v>6613430.4218430407</v>
      </c>
      <c r="K10" s="29">
        <v>5608071.1163296578</v>
      </c>
      <c r="L10" s="29">
        <v>5680705.5615196098</v>
      </c>
    </row>
    <row r="11" spans="1:20" x14ac:dyDescent="0.35">
      <c r="A11" s="4">
        <v>4</v>
      </c>
      <c r="B11" s="10" t="s">
        <v>291</v>
      </c>
      <c r="C11" s="29">
        <f>'LRP Budget ($)'!D185</f>
        <v>0</v>
      </c>
      <c r="D11" s="29">
        <f>'LRP Budget ($)'!E185</f>
        <v>0</v>
      </c>
      <c r="E11" s="29">
        <f>'LRP Budget ($)'!F185</f>
        <v>0</v>
      </c>
      <c r="F11" s="29">
        <f>'LRP Budget ($)'!G185</f>
        <v>0</v>
      </c>
      <c r="G11" s="29">
        <f>'LRP Budget ($)'!H185</f>
        <v>0</v>
      </c>
      <c r="H11" s="29">
        <f>'LRP Budget ($)'!I185</f>
        <v>0</v>
      </c>
      <c r="I11" s="29">
        <f>'LRP Budget ($)'!J185</f>
        <v>0</v>
      </c>
      <c r="J11" s="29">
        <f>'LRP Budget ($)'!K185</f>
        <v>0</v>
      </c>
      <c r="K11" s="29">
        <f>'LRP Budget ($)'!L185</f>
        <v>0</v>
      </c>
      <c r="L11" s="29">
        <f>'LRP Budget ($)'!M185</f>
        <v>0</v>
      </c>
    </row>
    <row r="12" spans="1:20" x14ac:dyDescent="0.35">
      <c r="A12" s="4">
        <v>5</v>
      </c>
      <c r="B12" s="23" t="s">
        <v>394</v>
      </c>
      <c r="C12" s="30">
        <v>0</v>
      </c>
      <c r="D12" s="30">
        <v>646000</v>
      </c>
      <c r="E12" s="30">
        <v>3281550.5</v>
      </c>
      <c r="F12" s="30">
        <v>3729143.6210234459</v>
      </c>
      <c r="G12" s="30">
        <v>7421658.5021487623</v>
      </c>
      <c r="H12" s="30">
        <v>11101831.359184336</v>
      </c>
      <c r="I12" s="30">
        <v>14332097.622097827</v>
      </c>
      <c r="J12" s="30">
        <v>14361576.627354592</v>
      </c>
      <c r="K12" s="30">
        <v>14387112.503223144</v>
      </c>
      <c r="L12" s="30">
        <v>14409636.742046893</v>
      </c>
    </row>
    <row r="13" spans="1:20" x14ac:dyDescent="0.35">
      <c r="A13" s="4">
        <v>6</v>
      </c>
      <c r="B13" s="167" t="s">
        <v>395</v>
      </c>
      <c r="C13" s="164">
        <v>0</v>
      </c>
      <c r="D13" s="164">
        <v>0</v>
      </c>
      <c r="E13" s="164">
        <v>588250</v>
      </c>
      <c r="F13" s="164">
        <v>4677653.5714285709</v>
      </c>
      <c r="G13" s="164">
        <v>8767057.1428571418</v>
      </c>
      <c r="H13" s="164">
        <v>12856460.714285713</v>
      </c>
      <c r="I13" s="164">
        <v>16945864.285714284</v>
      </c>
      <c r="J13" s="164">
        <v>21035267.857142854</v>
      </c>
      <c r="K13" s="164">
        <v>25124671.428571425</v>
      </c>
      <c r="L13" s="164">
        <v>29214075</v>
      </c>
      <c r="N13" s="173" t="s">
        <v>396</v>
      </c>
      <c r="O13" s="173"/>
      <c r="P13" s="173"/>
      <c r="Q13" s="173"/>
      <c r="R13" s="173"/>
    </row>
    <row r="14" spans="1:20" x14ac:dyDescent="0.35">
      <c r="A14" s="4">
        <v>8</v>
      </c>
      <c r="B14" s="168" t="s">
        <v>292</v>
      </c>
      <c r="C14" s="165">
        <v>0</v>
      </c>
      <c r="D14" s="165">
        <v>0</v>
      </c>
      <c r="E14" s="166">
        <v>0</v>
      </c>
      <c r="F14" s="166">
        <v>1192399.218126467</v>
      </c>
      <c r="G14" s="166">
        <f>F14+$F$14</f>
        <v>2384798.4362529339</v>
      </c>
      <c r="H14" s="166">
        <f t="shared" ref="H14:L14" si="2">G14+$F$14</f>
        <v>3577197.6543794009</v>
      </c>
      <c r="I14" s="166">
        <f t="shared" si="2"/>
        <v>4769596.8725058679</v>
      </c>
      <c r="J14" s="166">
        <f t="shared" si="2"/>
        <v>5961996.0906323344</v>
      </c>
      <c r="K14" s="166">
        <f t="shared" si="2"/>
        <v>7154395.3087588008</v>
      </c>
      <c r="L14" s="166">
        <f t="shared" si="2"/>
        <v>8346794.5268852673</v>
      </c>
      <c r="N14" s="173" t="s">
        <v>397</v>
      </c>
      <c r="O14" s="174"/>
      <c r="P14" s="173"/>
      <c r="Q14" s="173"/>
      <c r="R14" s="173"/>
      <c r="S14" s="173"/>
      <c r="T14" s="173"/>
    </row>
    <row r="15" spans="1:20" ht="14.5" customHeight="1" x14ac:dyDescent="0.35">
      <c r="A15" s="4">
        <v>9</v>
      </c>
      <c r="B15" s="11"/>
      <c r="C15" s="27"/>
      <c r="D15" s="27"/>
      <c r="E15" s="27"/>
      <c r="F15" s="36"/>
      <c r="G15" s="27"/>
      <c r="H15" s="27"/>
      <c r="I15" s="27"/>
      <c r="J15" s="27"/>
      <c r="K15" s="27"/>
      <c r="L15" s="27"/>
    </row>
    <row r="16" spans="1:20" ht="15.5" x14ac:dyDescent="0.35">
      <c r="A16" s="4">
        <v>10</v>
      </c>
      <c r="B16" s="8" t="s">
        <v>4</v>
      </c>
      <c r="C16" s="31"/>
      <c r="D16" s="31"/>
      <c r="E16" s="31"/>
      <c r="F16" s="37"/>
      <c r="G16" s="31"/>
      <c r="H16" s="31"/>
      <c r="I16" s="27"/>
      <c r="J16" s="27"/>
      <c r="K16" s="27"/>
      <c r="L16" s="27"/>
    </row>
    <row r="17" spans="1:20" x14ac:dyDescent="0.35">
      <c r="A17" s="4">
        <v>11</v>
      </c>
      <c r="B17" s="9" t="s">
        <v>1</v>
      </c>
      <c r="C17" s="32">
        <v>2021</v>
      </c>
      <c r="D17" s="32">
        <v>2022</v>
      </c>
      <c r="E17" s="32">
        <v>2023</v>
      </c>
      <c r="F17" s="38">
        <v>2024</v>
      </c>
      <c r="G17" s="32">
        <v>2025</v>
      </c>
      <c r="H17" s="32">
        <v>2026</v>
      </c>
      <c r="I17" s="32">
        <v>2027</v>
      </c>
      <c r="J17" s="32">
        <v>2028</v>
      </c>
      <c r="K17" s="32">
        <v>2029</v>
      </c>
      <c r="L17" s="32">
        <v>2030</v>
      </c>
    </row>
    <row r="18" spans="1:20" x14ac:dyDescent="0.35">
      <c r="A18" s="4">
        <v>12</v>
      </c>
      <c r="B18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20" x14ac:dyDescent="0.35">
      <c r="A19" s="4">
        <v>13</v>
      </c>
      <c r="B19" s="20" t="s">
        <v>2</v>
      </c>
      <c r="C19" s="33">
        <f t="shared" ref="C19:L19" si="3">SUM(C20:C26)</f>
        <v>234429.06865084529</v>
      </c>
      <c r="D19" s="33">
        <f t="shared" si="3"/>
        <v>116252.27311923828</v>
      </c>
      <c r="E19" s="33">
        <f t="shared" si="3"/>
        <v>120334.78297516415</v>
      </c>
      <c r="F19" s="39">
        <f t="shared" si="3"/>
        <v>134906.7509367707</v>
      </c>
      <c r="G19" s="33">
        <f t="shared" si="3"/>
        <v>146760.63879610083</v>
      </c>
      <c r="H19" s="33">
        <f t="shared" si="3"/>
        <v>150751.42505403477</v>
      </c>
      <c r="I19" s="33">
        <f t="shared" si="3"/>
        <v>173743.98274624607</v>
      </c>
      <c r="J19" s="33">
        <f t="shared" si="3"/>
        <v>195791.67815576168</v>
      </c>
      <c r="K19" s="33">
        <f t="shared" si="3"/>
        <v>204253.65408251958</v>
      </c>
      <c r="L19" s="33">
        <f t="shared" si="3"/>
        <v>214716.69959165982</v>
      </c>
    </row>
    <row r="20" spans="1:20" x14ac:dyDescent="0.35">
      <c r="A20" s="4">
        <v>14</v>
      </c>
      <c r="B20" s="10" t="s">
        <v>372</v>
      </c>
      <c r="C20" s="34">
        <f>'LRP Yield (AFY)'!D184</f>
        <v>56438.068650845293</v>
      </c>
      <c r="D20" s="34">
        <f>'LRP Yield (AFY)'!E184</f>
        <v>57951.273119238278</v>
      </c>
      <c r="E20" s="34">
        <v>56200.357013809487</v>
      </c>
      <c r="F20" s="40">
        <v>52772.569482025567</v>
      </c>
      <c r="G20" s="34">
        <v>53435.634223038345</v>
      </c>
      <c r="H20" s="34">
        <v>41083.62745575999</v>
      </c>
      <c r="I20" s="34">
        <v>41631.784319699982</v>
      </c>
      <c r="J20" s="34">
        <v>41769.116183592298</v>
      </c>
      <c r="K20" s="34">
        <v>37884.83137757545</v>
      </c>
      <c r="L20" s="34">
        <v>38312.521574371945</v>
      </c>
    </row>
    <row r="21" spans="1:20" x14ac:dyDescent="0.35">
      <c r="A21" s="4">
        <v>15</v>
      </c>
      <c r="B21" s="10" t="s">
        <v>8</v>
      </c>
      <c r="C21" s="34">
        <f>'LRP Yield (AFY)'!D183</f>
        <v>58251</v>
      </c>
      <c r="D21" s="34">
        <f>'LRP Yield (AFY)'!E183</f>
        <v>58301</v>
      </c>
      <c r="E21" s="34">
        <v>62234.425961354667</v>
      </c>
      <c r="F21" s="40">
        <v>61727.299193395127</v>
      </c>
      <c r="G21" s="34">
        <v>59966.510145367633</v>
      </c>
      <c r="H21" s="34">
        <v>53866.144249802659</v>
      </c>
      <c r="I21" s="34">
        <v>53907.851810050022</v>
      </c>
      <c r="J21" s="34">
        <v>54781.117478213506</v>
      </c>
      <c r="K21" s="34">
        <v>55267.943473386607</v>
      </c>
      <c r="L21" s="34">
        <v>53456.792341204797</v>
      </c>
    </row>
    <row r="22" spans="1:20" hidden="1" x14ac:dyDescent="0.35">
      <c r="A22" s="4">
        <v>16</v>
      </c>
      <c r="B22" s="10" t="s">
        <v>3</v>
      </c>
      <c r="C22" s="34"/>
      <c r="D22" s="34"/>
      <c r="E22" s="34"/>
      <c r="F22" s="40"/>
      <c r="G22" s="34"/>
      <c r="H22" s="34"/>
      <c r="I22" s="34"/>
      <c r="J22" s="34"/>
      <c r="K22" s="34"/>
      <c r="L22" s="34"/>
    </row>
    <row r="23" spans="1:20" x14ac:dyDescent="0.35">
      <c r="A23" s="4">
        <v>17</v>
      </c>
      <c r="B23" s="10" t="s">
        <v>291</v>
      </c>
      <c r="C23" s="34">
        <f>'LRP Yield (AFY)'!D185</f>
        <v>0</v>
      </c>
      <c r="D23" s="34">
        <f>'LRP Yield (AFY)'!E185</f>
        <v>0</v>
      </c>
      <c r="E23" s="34">
        <f>'LRP Yield (AFY)'!F185</f>
        <v>0</v>
      </c>
      <c r="F23" s="34">
        <f>'LRP Yield (AFY)'!G185</f>
        <v>0</v>
      </c>
      <c r="G23" s="34">
        <f>'LRP Yield (AFY)'!H185</f>
        <v>0</v>
      </c>
      <c r="H23" s="34">
        <f>'LRP Yield (AFY)'!I185</f>
        <v>0</v>
      </c>
      <c r="I23" s="34">
        <f>'LRP Yield (AFY)'!J185</f>
        <v>0</v>
      </c>
      <c r="J23" s="34">
        <f>'LRP Yield (AFY)'!K185</f>
        <v>0</v>
      </c>
      <c r="K23" s="34">
        <f>'LRP Yield (AFY)'!L185</f>
        <v>0</v>
      </c>
      <c r="L23" s="34">
        <f>'LRP Yield (AFY)'!M185</f>
        <v>0</v>
      </c>
    </row>
    <row r="24" spans="1:20" x14ac:dyDescent="0.35">
      <c r="A24" s="4">
        <v>18</v>
      </c>
      <c r="B24" s="23" t="s">
        <v>394</v>
      </c>
      <c r="C24" s="152">
        <v>46560</v>
      </c>
      <c r="D24" s="152">
        <v>0</v>
      </c>
      <c r="E24" s="152">
        <v>1900</v>
      </c>
      <c r="F24" s="152">
        <v>8644.1</v>
      </c>
      <c r="G24" s="152">
        <v>9832.9299049949041</v>
      </c>
      <c r="H24" s="152">
        <v>20513.306564422172</v>
      </c>
      <c r="I24" s="152">
        <v>31153.217571096182</v>
      </c>
      <c r="J24" s="152">
        <v>40427.533187205991</v>
      </c>
      <c r="K24" s="152">
        <v>40524.185663457683</v>
      </c>
      <c r="L24" s="152">
        <v>40607.909846633258</v>
      </c>
    </row>
    <row r="25" spans="1:20" x14ac:dyDescent="0.35">
      <c r="A25" s="4">
        <v>19</v>
      </c>
      <c r="B25" s="167" t="s">
        <v>395</v>
      </c>
      <c r="C25" s="169">
        <v>73180</v>
      </c>
      <c r="D25" s="169">
        <v>0</v>
      </c>
      <c r="E25" s="169">
        <v>0</v>
      </c>
      <c r="F25" s="169">
        <v>8886.1428571428569</v>
      </c>
      <c r="G25" s="169">
        <v>17772.285714285714</v>
      </c>
      <c r="H25" s="169">
        <v>26658.428571428572</v>
      </c>
      <c r="I25" s="169">
        <v>35544.571428571428</v>
      </c>
      <c r="J25" s="169">
        <v>44430.714285714283</v>
      </c>
      <c r="K25" s="169">
        <v>53316.857142857138</v>
      </c>
      <c r="L25" s="169">
        <v>62203</v>
      </c>
      <c r="N25" s="173" t="s">
        <v>396</v>
      </c>
      <c r="O25" s="173"/>
      <c r="P25" s="173"/>
      <c r="Q25" s="173"/>
      <c r="R25" s="173"/>
    </row>
    <row r="26" spans="1:20" x14ac:dyDescent="0.35">
      <c r="A26" s="4">
        <v>20</v>
      </c>
      <c r="B26" s="170" t="s">
        <v>292</v>
      </c>
      <c r="C26" s="171">
        <v>0</v>
      </c>
      <c r="D26" s="172">
        <v>0</v>
      </c>
      <c r="E26" s="171">
        <v>0</v>
      </c>
      <c r="F26" s="171">
        <v>2876.6394042071183</v>
      </c>
      <c r="G26" s="171">
        <f>F26+$F$26</f>
        <v>5753.2788084142367</v>
      </c>
      <c r="H26" s="171">
        <f t="shared" ref="H26:L26" si="4">G26+$F$26</f>
        <v>8629.9182126213545</v>
      </c>
      <c r="I26" s="171">
        <f t="shared" si="4"/>
        <v>11506.557616828473</v>
      </c>
      <c r="J26" s="171">
        <f t="shared" si="4"/>
        <v>14383.197021035592</v>
      </c>
      <c r="K26" s="171">
        <f t="shared" si="4"/>
        <v>17259.836425242709</v>
      </c>
      <c r="L26" s="171">
        <f t="shared" si="4"/>
        <v>20136.475829449828</v>
      </c>
      <c r="N26" s="173" t="s">
        <v>397</v>
      </c>
      <c r="O26" s="173"/>
      <c r="P26" s="173"/>
      <c r="Q26" s="173"/>
      <c r="R26" s="173"/>
      <c r="S26" s="173"/>
      <c r="T26" s="173"/>
    </row>
    <row r="27" spans="1:20" hidden="1" x14ac:dyDescent="0.35">
      <c r="A27" s="4">
        <v>21</v>
      </c>
      <c r="B27" s="153" t="s">
        <v>5</v>
      </c>
      <c r="C27" s="41">
        <v>187185.95759136966</v>
      </c>
      <c r="D27" s="41">
        <v>190222.59113966589</v>
      </c>
      <c r="E27" s="41">
        <v>193722.76596850267</v>
      </c>
      <c r="F27" s="41">
        <v>203820.65575638958</v>
      </c>
      <c r="G27" s="41">
        <v>214178.57182303781</v>
      </c>
      <c r="H27" s="41">
        <v>248113.47257877298</v>
      </c>
      <c r="I27" s="41">
        <v>250841.97396537047</v>
      </c>
      <c r="J27" s="41">
        <v>257886.89395682511</v>
      </c>
      <c r="K27" s="41">
        <v>257886.89395682511</v>
      </c>
      <c r="L27" s="41">
        <v>257886.89395682511</v>
      </c>
    </row>
    <row r="28" spans="1:20" hidden="1" x14ac:dyDescent="0.35">
      <c r="A28" s="4">
        <v>22</v>
      </c>
      <c r="B28" s="10" t="s">
        <v>373</v>
      </c>
      <c r="C28" s="12">
        <v>173856.10681521957</v>
      </c>
      <c r="D28" s="12">
        <v>176726.9062082858</v>
      </c>
      <c r="E28" s="12">
        <v>178609.20319832451</v>
      </c>
      <c r="F28" s="12">
        <v>187298.76760322711</v>
      </c>
      <c r="G28" s="12">
        <v>194409.02103377075</v>
      </c>
      <c r="H28" s="12">
        <v>208074.03562252354</v>
      </c>
      <c r="I28" s="12">
        <v>209694.3841754084</v>
      </c>
      <c r="J28" s="12">
        <v>210974.29418954847</v>
      </c>
      <c r="K28" s="12">
        <v>210974.29418954847</v>
      </c>
      <c r="L28" s="12">
        <v>210974.29418954847</v>
      </c>
    </row>
    <row r="29" spans="1:20" hidden="1" x14ac:dyDescent="0.35">
      <c r="A29" s="4">
        <v>23</v>
      </c>
      <c r="B29" s="10" t="s">
        <v>6</v>
      </c>
      <c r="C29" s="12">
        <v>13329.850776150084</v>
      </c>
      <c r="D29" s="12">
        <v>13495.684931380101</v>
      </c>
      <c r="E29" s="12">
        <v>15113.56277017817</v>
      </c>
      <c r="F29" s="12">
        <v>16521.888153162476</v>
      </c>
      <c r="G29" s="12">
        <v>19769.550789267058</v>
      </c>
      <c r="H29" s="12">
        <v>40039.436956249439</v>
      </c>
      <c r="I29" s="12">
        <v>41147.589789962076</v>
      </c>
      <c r="J29" s="12">
        <v>46912.599767276632</v>
      </c>
      <c r="K29" s="12">
        <v>46912.599767276632</v>
      </c>
      <c r="L29" s="12">
        <v>46912.599767276632</v>
      </c>
    </row>
    <row r="30" spans="1:20" ht="15" hidden="1" thickBot="1" x14ac:dyDescent="0.4">
      <c r="A30" s="4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20" hidden="1" x14ac:dyDescent="0.35">
      <c r="A31" s="4">
        <v>25</v>
      </c>
      <c r="B31" s="14" t="s">
        <v>7</v>
      </c>
      <c r="C31" s="15">
        <f t="shared" ref="C31:L31" si="5">SUM(C27,C19)</f>
        <v>421615.02624221495</v>
      </c>
      <c r="D31" s="15">
        <f t="shared" si="5"/>
        <v>306474.86425890418</v>
      </c>
      <c r="E31" s="15">
        <f t="shared" si="5"/>
        <v>314057.54894366686</v>
      </c>
      <c r="F31" s="15">
        <f t="shared" si="5"/>
        <v>338727.4066931603</v>
      </c>
      <c r="G31" s="15">
        <f t="shared" si="5"/>
        <v>360939.21061913867</v>
      </c>
      <c r="H31" s="15">
        <f t="shared" si="5"/>
        <v>398864.89763280773</v>
      </c>
      <c r="I31" s="15">
        <f t="shared" si="5"/>
        <v>424585.95671161654</v>
      </c>
      <c r="J31" s="15">
        <f t="shared" si="5"/>
        <v>453678.57211258681</v>
      </c>
      <c r="K31" s="15">
        <f t="shared" si="5"/>
        <v>462140.54803934472</v>
      </c>
      <c r="L31" s="15">
        <f t="shared" si="5"/>
        <v>472603.59354848496</v>
      </c>
    </row>
    <row r="32" spans="1:20" x14ac:dyDescent="0.35">
      <c r="A32" s="4"/>
      <c r="B32" s="16"/>
      <c r="I32"/>
      <c r="J32"/>
      <c r="K32"/>
      <c r="L32"/>
    </row>
    <row r="33" spans="1:12" x14ac:dyDescent="0.35">
      <c r="A33" s="4"/>
      <c r="B33" s="26" t="s">
        <v>374</v>
      </c>
      <c r="G33" s="42"/>
      <c r="H33" s="42"/>
      <c r="I33" s="42"/>
      <c r="J33" s="42"/>
      <c r="K33" s="42"/>
      <c r="L33" s="42"/>
    </row>
    <row r="34" spans="1:12" x14ac:dyDescent="0.35">
      <c r="A34" s="4" t="s">
        <v>364</v>
      </c>
      <c r="B34" s="21" t="s">
        <v>390</v>
      </c>
    </row>
    <row r="35" spans="1:12" x14ac:dyDescent="0.35">
      <c r="A35" s="4" t="s">
        <v>365</v>
      </c>
      <c r="B35" s="21" t="s">
        <v>391</v>
      </c>
    </row>
    <row r="36" spans="1:12" x14ac:dyDescent="0.35">
      <c r="A36" s="4" t="s">
        <v>366</v>
      </c>
      <c r="B36" s="21" t="s">
        <v>392</v>
      </c>
    </row>
    <row r="37" spans="1:12" x14ac:dyDescent="0.35">
      <c r="A37" s="4" t="s">
        <v>367</v>
      </c>
      <c r="B37" s="21" t="s">
        <v>370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x14ac:dyDescent="0.35">
      <c r="A38" s="4" t="s">
        <v>368</v>
      </c>
      <c r="B38" s="21" t="s">
        <v>371</v>
      </c>
    </row>
    <row r="39" spans="1:12" x14ac:dyDescent="0.35">
      <c r="A39" s="1" t="s">
        <v>379</v>
      </c>
      <c r="B39" s="1" t="s">
        <v>389</v>
      </c>
    </row>
    <row r="40" spans="1:12" x14ac:dyDescent="0.35">
      <c r="A40" s="1" t="s">
        <v>380</v>
      </c>
      <c r="B40" s="1" t="s">
        <v>388</v>
      </c>
    </row>
    <row r="58" spans="3:16" s="1" customFormat="1" x14ac:dyDescent="0.35">
      <c r="C58" s="17"/>
      <c r="M58"/>
      <c r="N58"/>
      <c r="O58"/>
      <c r="P58"/>
    </row>
  </sheetData>
  <mergeCells count="2">
    <mergeCell ref="C5:D5"/>
    <mergeCell ref="E5:L5"/>
  </mergeCells>
  <pageMargins left="0.7" right="0.7" top="0.75" bottom="0.75" header="0.3" footer="0.3"/>
  <pageSetup paperSize="17" orientation="landscape" r:id="rId1"/>
  <headerFoot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2"/>
  <sheetViews>
    <sheetView topLeftCell="C1" workbookViewId="0">
      <selection activeCell="S22" sqref="S22"/>
    </sheetView>
  </sheetViews>
  <sheetFormatPr defaultRowHeight="14.5" x14ac:dyDescent="0.35"/>
  <cols>
    <col min="2" max="2" width="45.75" bestFit="1" customWidth="1"/>
    <col min="3" max="3" width="6.4140625" bestFit="1" customWidth="1"/>
    <col min="4" max="4" width="60.58203125" bestFit="1" customWidth="1"/>
    <col min="5" max="5" width="57.4140625" hidden="1" customWidth="1"/>
    <col min="6" max="6" width="7" bestFit="1" customWidth="1"/>
    <col min="7" max="7" width="7.58203125" bestFit="1" customWidth="1"/>
    <col min="8" max="8" width="6.75" bestFit="1" customWidth="1"/>
    <col min="9" max="9" width="11.58203125" bestFit="1" customWidth="1"/>
    <col min="10" max="17" width="12.58203125" bestFit="1" customWidth="1"/>
  </cols>
  <sheetData>
    <row r="1" spans="2:18" x14ac:dyDescent="0.35">
      <c r="B1" s="51" t="s">
        <v>387</v>
      </c>
    </row>
    <row r="3" spans="2:18" x14ac:dyDescent="0.35">
      <c r="B3" s="51" t="s">
        <v>28</v>
      </c>
      <c r="D3" t="s">
        <v>290</v>
      </c>
    </row>
    <row r="4" spans="2:18" ht="29" x14ac:dyDescent="0.35">
      <c r="B4" s="45" t="s">
        <v>11</v>
      </c>
      <c r="C4" s="45" t="s">
        <v>12</v>
      </c>
      <c r="D4" s="45" t="s">
        <v>13</v>
      </c>
      <c r="E4" s="45" t="s">
        <v>14</v>
      </c>
      <c r="F4" s="45" t="s">
        <v>29</v>
      </c>
      <c r="G4" s="45" t="s">
        <v>15</v>
      </c>
      <c r="H4" s="46">
        <v>2021</v>
      </c>
      <c r="I4" s="46">
        <v>2022</v>
      </c>
      <c r="J4" s="46">
        <v>2023</v>
      </c>
      <c r="K4" s="46">
        <v>2024</v>
      </c>
      <c r="L4" s="46">
        <v>2025</v>
      </c>
      <c r="M4" s="46">
        <v>2026</v>
      </c>
      <c r="N4" s="46">
        <v>2027</v>
      </c>
      <c r="O4" s="46">
        <v>2028</v>
      </c>
      <c r="P4" s="46">
        <v>2029</v>
      </c>
      <c r="Q4" s="46">
        <v>2030</v>
      </c>
    </row>
    <row r="5" spans="2:18" x14ac:dyDescent="0.35">
      <c r="B5" t="s">
        <v>16</v>
      </c>
      <c r="C5" t="s">
        <v>17</v>
      </c>
      <c r="D5" t="s">
        <v>18</v>
      </c>
      <c r="E5" t="s">
        <v>18</v>
      </c>
      <c r="F5">
        <v>2022</v>
      </c>
      <c r="G5" s="47">
        <v>3800</v>
      </c>
      <c r="H5" s="49">
        <v>0</v>
      </c>
      <c r="I5" s="49">
        <f>$G5/2</f>
        <v>1900</v>
      </c>
      <c r="J5" s="49">
        <f>$G5</f>
        <v>3800</v>
      </c>
      <c r="K5" s="49">
        <f t="shared" ref="K5:Q5" si="0">$G5</f>
        <v>3800</v>
      </c>
      <c r="L5" s="49">
        <f t="shared" si="0"/>
        <v>3800</v>
      </c>
      <c r="M5" s="49">
        <f t="shared" si="0"/>
        <v>3800</v>
      </c>
      <c r="N5" s="49">
        <f t="shared" si="0"/>
        <v>3800</v>
      </c>
      <c r="O5" s="49">
        <f t="shared" si="0"/>
        <v>3800</v>
      </c>
      <c r="P5" s="49">
        <f t="shared" si="0"/>
        <v>3800</v>
      </c>
      <c r="Q5" s="49">
        <f t="shared" si="0"/>
        <v>3800</v>
      </c>
      <c r="R5" t="s">
        <v>383</v>
      </c>
    </row>
    <row r="6" spans="2:18" x14ac:dyDescent="0.35">
      <c r="B6" t="s">
        <v>19</v>
      </c>
      <c r="C6" t="s">
        <v>20</v>
      </c>
      <c r="D6" t="s">
        <v>21</v>
      </c>
      <c r="E6" t="s">
        <v>22</v>
      </c>
      <c r="F6">
        <v>2024</v>
      </c>
      <c r="G6" s="47">
        <v>33600</v>
      </c>
      <c r="H6" s="49">
        <v>0</v>
      </c>
      <c r="J6" s="49"/>
      <c r="K6" s="49">
        <f>$G6/2</f>
        <v>16800</v>
      </c>
      <c r="L6" s="49">
        <f t="shared" ref="L6:Q6" si="1">$G6*0.85</f>
        <v>28560</v>
      </c>
      <c r="M6" s="49">
        <f t="shared" si="1"/>
        <v>28560</v>
      </c>
      <c r="N6" s="49">
        <f t="shared" si="1"/>
        <v>28560</v>
      </c>
      <c r="O6" s="49">
        <f t="shared" si="1"/>
        <v>28560</v>
      </c>
      <c r="P6" s="49">
        <f t="shared" si="1"/>
        <v>28560</v>
      </c>
      <c r="Q6" s="49">
        <f t="shared" si="1"/>
        <v>28560</v>
      </c>
      <c r="R6" t="s">
        <v>384</v>
      </c>
    </row>
    <row r="7" spans="2:18" x14ac:dyDescent="0.35">
      <c r="B7" t="s">
        <v>19</v>
      </c>
      <c r="C7" t="s">
        <v>20</v>
      </c>
      <c r="D7" t="s">
        <v>23</v>
      </c>
      <c r="E7" t="s">
        <v>24</v>
      </c>
      <c r="F7">
        <v>2024</v>
      </c>
      <c r="G7" s="47">
        <v>11600</v>
      </c>
      <c r="H7" s="49">
        <v>0</v>
      </c>
      <c r="I7" s="49">
        <v>0</v>
      </c>
      <c r="J7" s="49">
        <v>0</v>
      </c>
      <c r="K7" s="49">
        <f>$G7/2</f>
        <v>5800</v>
      </c>
      <c r="L7" s="49">
        <f>$G7*0.85</f>
        <v>9860</v>
      </c>
      <c r="M7" s="49">
        <f t="shared" ref="M7:Q7" si="2">$G7*0.85</f>
        <v>9860</v>
      </c>
      <c r="N7" s="49">
        <f t="shared" si="2"/>
        <v>9860</v>
      </c>
      <c r="O7" s="49">
        <f t="shared" si="2"/>
        <v>9860</v>
      </c>
      <c r="P7" s="49">
        <f t="shared" si="2"/>
        <v>9860</v>
      </c>
      <c r="Q7" s="49">
        <f t="shared" si="2"/>
        <v>9860</v>
      </c>
      <c r="R7" t="s">
        <v>384</v>
      </c>
    </row>
    <row r="8" spans="2:18" x14ac:dyDescent="0.35">
      <c r="B8" t="s">
        <v>19</v>
      </c>
      <c r="C8" t="s">
        <v>20</v>
      </c>
      <c r="D8" t="s">
        <v>381</v>
      </c>
      <c r="E8" t="s">
        <v>381</v>
      </c>
      <c r="F8">
        <v>2023</v>
      </c>
      <c r="G8" s="47">
        <v>3800</v>
      </c>
      <c r="H8" s="49">
        <v>0</v>
      </c>
      <c r="J8" s="49">
        <v>1784.1</v>
      </c>
      <c r="K8" s="49">
        <v>2472.9299049949045</v>
      </c>
      <c r="L8" s="49">
        <v>2653.3065644221715</v>
      </c>
      <c r="M8" s="49">
        <v>2793.2175710961806</v>
      </c>
      <c r="N8" s="49">
        <v>2907.5331872059905</v>
      </c>
      <c r="O8" s="49">
        <v>3004.1856634576811</v>
      </c>
      <c r="P8" s="49">
        <v>3087.9098466332571</v>
      </c>
      <c r="Q8" s="49">
        <v>3161.7598099898096</v>
      </c>
      <c r="R8" t="s">
        <v>386</v>
      </c>
    </row>
    <row r="9" spans="2:18" x14ac:dyDescent="0.35">
      <c r="B9" t="s">
        <v>25</v>
      </c>
      <c r="C9" t="s">
        <v>20</v>
      </c>
      <c r="D9" t="s">
        <v>26</v>
      </c>
      <c r="E9" t="s">
        <v>27</v>
      </c>
      <c r="F9">
        <v>2023</v>
      </c>
      <c r="G9" s="47">
        <v>60</v>
      </c>
      <c r="H9" s="49">
        <v>0</v>
      </c>
      <c r="I9" s="49"/>
      <c r="J9" s="49">
        <v>60</v>
      </c>
      <c r="K9" s="49">
        <v>60</v>
      </c>
      <c r="L9" s="49">
        <v>60</v>
      </c>
      <c r="M9" s="49">
        <v>60</v>
      </c>
      <c r="N9" s="49">
        <v>60</v>
      </c>
      <c r="O9" s="49">
        <v>60</v>
      </c>
      <c r="P9" s="49">
        <v>60</v>
      </c>
      <c r="Q9" s="49">
        <v>60</v>
      </c>
      <c r="R9" t="s">
        <v>382</v>
      </c>
    </row>
    <row r="10" spans="2:18" x14ac:dyDescent="0.35">
      <c r="B10" t="s">
        <v>19</v>
      </c>
      <c r="C10" t="s">
        <v>20</v>
      </c>
      <c r="D10" t="s">
        <v>375</v>
      </c>
      <c r="E10" t="s">
        <v>375</v>
      </c>
      <c r="F10">
        <v>2023</v>
      </c>
      <c r="G10" s="47">
        <v>3280</v>
      </c>
      <c r="H10" s="49"/>
      <c r="I10" s="49"/>
      <c r="J10" s="49">
        <v>500</v>
      </c>
      <c r="K10" s="49">
        <v>1000</v>
      </c>
      <c r="L10" s="49">
        <v>1500</v>
      </c>
      <c r="M10" s="49">
        <v>2000</v>
      </c>
      <c r="N10" s="49">
        <f>0.85*$G$10</f>
        <v>2788</v>
      </c>
      <c r="O10" s="49">
        <f t="shared" ref="O10:Q10" si="3">0.85*$G$10</f>
        <v>2788</v>
      </c>
      <c r="P10" s="49">
        <f t="shared" si="3"/>
        <v>2788</v>
      </c>
      <c r="Q10" s="49">
        <f t="shared" si="3"/>
        <v>2788</v>
      </c>
      <c r="R10" t="s">
        <v>385</v>
      </c>
    </row>
    <row r="11" spans="2:18" x14ac:dyDescent="0.35">
      <c r="B11" t="s">
        <v>19</v>
      </c>
      <c r="C11" t="s">
        <v>20</v>
      </c>
      <c r="D11" t="s">
        <v>376</v>
      </c>
      <c r="E11" t="s">
        <v>376</v>
      </c>
      <c r="F11">
        <v>2023</v>
      </c>
      <c r="G11" s="47">
        <v>6000</v>
      </c>
      <c r="H11" s="49"/>
      <c r="I11" s="49"/>
      <c r="J11" s="49">
        <f>0.5*G11</f>
        <v>3000</v>
      </c>
      <c r="K11" s="49">
        <v>3500</v>
      </c>
      <c r="L11" s="49">
        <v>4000</v>
      </c>
      <c r="M11" s="49">
        <v>4500</v>
      </c>
      <c r="N11" s="49">
        <f>0.85*$G$11</f>
        <v>5100</v>
      </c>
      <c r="O11" s="49">
        <f t="shared" ref="O11:Q11" si="4">0.85*$G$11</f>
        <v>5100</v>
      </c>
      <c r="P11" s="49">
        <f t="shared" si="4"/>
        <v>5100</v>
      </c>
      <c r="Q11" s="49">
        <f t="shared" si="4"/>
        <v>5100</v>
      </c>
      <c r="R11" t="s">
        <v>385</v>
      </c>
    </row>
    <row r="12" spans="2:18" x14ac:dyDescent="0.35">
      <c r="B12" t="s">
        <v>60</v>
      </c>
      <c r="C12" t="s">
        <v>17</v>
      </c>
      <c r="D12" t="s">
        <v>377</v>
      </c>
      <c r="E12" t="s">
        <v>377</v>
      </c>
      <c r="F12">
        <v>2023</v>
      </c>
      <c r="G12" s="47">
        <v>2300</v>
      </c>
      <c r="H12" s="49"/>
      <c r="I12" s="49"/>
      <c r="J12" s="49">
        <f>G12/2</f>
        <v>1150</v>
      </c>
      <c r="K12" s="49">
        <f>0.85*$G$12</f>
        <v>1955</v>
      </c>
      <c r="L12" s="49">
        <f t="shared" ref="L12:Q12" si="5">0.85*$G$12</f>
        <v>1955</v>
      </c>
      <c r="M12" s="49">
        <f t="shared" si="5"/>
        <v>1955</v>
      </c>
      <c r="N12" s="49">
        <f t="shared" si="5"/>
        <v>1955</v>
      </c>
      <c r="O12" s="49">
        <f t="shared" si="5"/>
        <v>1955</v>
      </c>
      <c r="P12" s="49">
        <f t="shared" si="5"/>
        <v>1955</v>
      </c>
      <c r="Q12" s="49">
        <f t="shared" si="5"/>
        <v>1955</v>
      </c>
      <c r="R12" t="s">
        <v>31</v>
      </c>
    </row>
    <row r="13" spans="2:18" ht="15" thickBot="1" x14ac:dyDescent="0.4">
      <c r="B13" t="s">
        <v>32</v>
      </c>
      <c r="C13" t="s">
        <v>3</v>
      </c>
      <c r="D13" t="s">
        <v>33</v>
      </c>
      <c r="E13" t="s">
        <v>33</v>
      </c>
      <c r="F13">
        <v>2025</v>
      </c>
      <c r="G13" s="48">
        <v>56000</v>
      </c>
      <c r="H13" s="50">
        <v>0</v>
      </c>
      <c r="I13" s="50">
        <v>0</v>
      </c>
      <c r="J13" s="50">
        <v>0</v>
      </c>
      <c r="K13" s="50">
        <v>0</v>
      </c>
      <c r="L13" s="50">
        <f t="shared" ref="L13:Q13" si="6">$G13*0.85</f>
        <v>47600</v>
      </c>
      <c r="M13" s="50">
        <f t="shared" si="6"/>
        <v>47600</v>
      </c>
      <c r="N13" s="50">
        <f t="shared" si="6"/>
        <v>47600</v>
      </c>
      <c r="O13" s="50">
        <f t="shared" si="6"/>
        <v>47600</v>
      </c>
      <c r="P13" s="50">
        <f t="shared" si="6"/>
        <v>47600</v>
      </c>
      <c r="Q13" s="50">
        <f t="shared" si="6"/>
        <v>47600</v>
      </c>
      <c r="R13" t="s">
        <v>35</v>
      </c>
    </row>
    <row r="14" spans="2:18" ht="15" thickTop="1" x14ac:dyDescent="0.35">
      <c r="F14" t="s">
        <v>30</v>
      </c>
      <c r="G14" s="47">
        <f>SUM(G5:G13)</f>
        <v>120440</v>
      </c>
      <c r="H14" s="47">
        <f t="shared" ref="H14:Q14" si="7">SUM(H5:H13)</f>
        <v>0</v>
      </c>
      <c r="I14" s="47">
        <f>SUM(I5:I13)</f>
        <v>1900</v>
      </c>
      <c r="J14" s="47">
        <f t="shared" si="7"/>
        <v>10294.1</v>
      </c>
      <c r="K14" s="47">
        <f t="shared" si="7"/>
        <v>35387.929904994904</v>
      </c>
      <c r="L14" s="47">
        <f t="shared" si="7"/>
        <v>99988.306564422179</v>
      </c>
      <c r="M14" s="47">
        <f t="shared" si="7"/>
        <v>101128.21757109617</v>
      </c>
      <c r="N14" s="47">
        <f t="shared" si="7"/>
        <v>102630.53318720599</v>
      </c>
      <c r="O14" s="47">
        <f t="shared" si="7"/>
        <v>102727.18566345768</v>
      </c>
      <c r="P14" s="47">
        <f t="shared" si="7"/>
        <v>102810.90984663327</v>
      </c>
      <c r="Q14" s="47">
        <f t="shared" si="7"/>
        <v>102884.7598099898</v>
      </c>
    </row>
    <row r="17" spans="2:17" x14ac:dyDescent="0.35">
      <c r="D17" t="s">
        <v>362</v>
      </c>
    </row>
    <row r="18" spans="2:17" ht="29" x14ac:dyDescent="0.35">
      <c r="B18" s="45" t="s">
        <v>11</v>
      </c>
      <c r="C18" s="45" t="s">
        <v>12</v>
      </c>
      <c r="D18" s="45" t="s">
        <v>13</v>
      </c>
      <c r="E18" s="45" t="s">
        <v>14</v>
      </c>
      <c r="F18" s="45" t="s">
        <v>29</v>
      </c>
      <c r="G18" s="45" t="s">
        <v>15</v>
      </c>
      <c r="H18" s="46">
        <v>2021</v>
      </c>
      <c r="I18" s="46">
        <v>2022</v>
      </c>
      <c r="J18" s="46">
        <v>2023</v>
      </c>
      <c r="K18" s="46">
        <v>2024</v>
      </c>
      <c r="L18" s="46">
        <v>2025</v>
      </c>
      <c r="M18" s="46">
        <v>2026</v>
      </c>
      <c r="N18" s="46">
        <v>2027</v>
      </c>
      <c r="O18" s="46">
        <v>2028</v>
      </c>
      <c r="P18" s="46">
        <v>2029</v>
      </c>
      <c r="Q18" s="46">
        <v>2030</v>
      </c>
    </row>
    <row r="19" spans="2:17" x14ac:dyDescent="0.35">
      <c r="B19" t="s">
        <v>16</v>
      </c>
      <c r="C19" t="s">
        <v>17</v>
      </c>
      <c r="D19" t="s">
        <v>18</v>
      </c>
      <c r="E19" t="s">
        <v>18</v>
      </c>
      <c r="F19">
        <v>2022</v>
      </c>
      <c r="G19" s="47">
        <v>3800</v>
      </c>
      <c r="H19" s="49">
        <v>0</v>
      </c>
      <c r="I19" s="49">
        <v>340</v>
      </c>
      <c r="J19" s="49">
        <v>340</v>
      </c>
      <c r="K19" s="49">
        <v>340</v>
      </c>
      <c r="L19" s="49">
        <v>340</v>
      </c>
      <c r="M19" s="49">
        <v>340</v>
      </c>
      <c r="N19" s="49">
        <v>340</v>
      </c>
      <c r="O19" s="49">
        <v>340</v>
      </c>
      <c r="P19" s="49">
        <v>340</v>
      </c>
      <c r="Q19" s="49">
        <v>340</v>
      </c>
    </row>
    <row r="20" spans="2:17" x14ac:dyDescent="0.35">
      <c r="B20" t="s">
        <v>19</v>
      </c>
      <c r="C20" t="s">
        <v>20</v>
      </c>
      <c r="D20" t="s">
        <v>21</v>
      </c>
      <c r="E20" t="s">
        <v>22</v>
      </c>
      <c r="F20">
        <v>2024</v>
      </c>
      <c r="G20" s="47">
        <v>33600</v>
      </c>
      <c r="H20" s="49">
        <v>0</v>
      </c>
      <c r="I20" s="49"/>
      <c r="J20" s="49"/>
      <c r="K20" s="49">
        <v>340</v>
      </c>
      <c r="L20" s="49">
        <v>340</v>
      </c>
      <c r="M20" s="49">
        <v>340</v>
      </c>
      <c r="N20" s="49">
        <v>340</v>
      </c>
      <c r="O20" s="49">
        <v>340</v>
      </c>
      <c r="P20" s="49">
        <v>340</v>
      </c>
      <c r="Q20" s="49">
        <v>340</v>
      </c>
    </row>
    <row r="21" spans="2:17" x14ac:dyDescent="0.35">
      <c r="B21" t="s">
        <v>19</v>
      </c>
      <c r="C21" t="s">
        <v>20</v>
      </c>
      <c r="D21" t="s">
        <v>23</v>
      </c>
      <c r="E21" t="s">
        <v>24</v>
      </c>
      <c r="F21">
        <v>2024</v>
      </c>
      <c r="G21" s="47">
        <v>11600</v>
      </c>
      <c r="H21" s="49">
        <v>0</v>
      </c>
      <c r="I21" s="49"/>
      <c r="J21" s="49"/>
      <c r="K21" s="49">
        <v>475</v>
      </c>
      <c r="L21" s="49">
        <v>475</v>
      </c>
      <c r="M21" s="49">
        <v>475</v>
      </c>
      <c r="N21" s="49">
        <v>475</v>
      </c>
      <c r="O21" s="49">
        <v>475</v>
      </c>
      <c r="P21" s="49">
        <v>475</v>
      </c>
      <c r="Q21" s="49">
        <v>475</v>
      </c>
    </row>
    <row r="22" spans="2:17" x14ac:dyDescent="0.35">
      <c r="B22" t="s">
        <v>19</v>
      </c>
      <c r="C22" t="s">
        <v>20</v>
      </c>
      <c r="D22" t="s">
        <v>381</v>
      </c>
      <c r="E22" t="s">
        <v>381</v>
      </c>
      <c r="F22">
        <v>2023</v>
      </c>
      <c r="G22" s="47">
        <v>3800</v>
      </c>
      <c r="H22" s="49">
        <v>0</v>
      </c>
      <c r="I22" s="49"/>
      <c r="J22" s="49">
        <v>305</v>
      </c>
      <c r="K22" s="49">
        <v>305</v>
      </c>
      <c r="L22" s="49">
        <v>305</v>
      </c>
      <c r="M22" s="49">
        <v>305</v>
      </c>
      <c r="N22" s="49">
        <v>305</v>
      </c>
      <c r="O22" s="49">
        <v>305</v>
      </c>
      <c r="P22" s="49">
        <v>305</v>
      </c>
      <c r="Q22" s="49">
        <v>305</v>
      </c>
    </row>
    <row r="23" spans="2:17" x14ac:dyDescent="0.35">
      <c r="B23" t="s">
        <v>25</v>
      </c>
      <c r="C23" t="s">
        <v>20</v>
      </c>
      <c r="D23" t="s">
        <v>26</v>
      </c>
      <c r="E23" t="s">
        <v>27</v>
      </c>
      <c r="F23">
        <v>2023</v>
      </c>
      <c r="G23" s="47">
        <v>60</v>
      </c>
      <c r="H23" s="49">
        <v>0</v>
      </c>
      <c r="I23" s="49"/>
      <c r="J23" s="49">
        <v>340</v>
      </c>
      <c r="K23" s="49">
        <v>340</v>
      </c>
      <c r="L23" s="49">
        <v>340</v>
      </c>
      <c r="M23" s="49">
        <v>340</v>
      </c>
      <c r="N23" s="49">
        <v>340</v>
      </c>
      <c r="O23" s="49">
        <v>340</v>
      </c>
      <c r="P23" s="49">
        <v>340</v>
      </c>
      <c r="Q23" s="49">
        <v>340</v>
      </c>
    </row>
    <row r="24" spans="2:17" x14ac:dyDescent="0.35">
      <c r="B24" t="s">
        <v>19</v>
      </c>
      <c r="C24" t="s">
        <v>20</v>
      </c>
      <c r="D24" t="s">
        <v>375</v>
      </c>
      <c r="E24" t="s">
        <v>375</v>
      </c>
      <c r="F24">
        <v>2023</v>
      </c>
      <c r="G24" s="47">
        <v>3280</v>
      </c>
      <c r="H24" s="49">
        <v>0</v>
      </c>
      <c r="I24" s="49"/>
      <c r="J24" s="49">
        <v>475</v>
      </c>
      <c r="K24" s="49">
        <v>475</v>
      </c>
      <c r="L24" s="49">
        <v>475</v>
      </c>
      <c r="M24" s="49">
        <v>475</v>
      </c>
      <c r="N24" s="49">
        <v>475</v>
      </c>
      <c r="O24" s="49">
        <v>475</v>
      </c>
      <c r="P24" s="49">
        <v>475</v>
      </c>
      <c r="Q24" s="49">
        <v>475</v>
      </c>
    </row>
    <row r="25" spans="2:17" x14ac:dyDescent="0.35">
      <c r="B25" t="s">
        <v>19</v>
      </c>
      <c r="C25" t="s">
        <v>20</v>
      </c>
      <c r="D25" t="s">
        <v>376</v>
      </c>
      <c r="E25" t="s">
        <v>376</v>
      </c>
      <c r="F25">
        <v>2023</v>
      </c>
      <c r="G25" s="47">
        <v>6000</v>
      </c>
      <c r="H25" s="49">
        <v>0</v>
      </c>
      <c r="I25" s="49"/>
      <c r="J25" s="49">
        <v>475</v>
      </c>
      <c r="K25" s="49">
        <v>475</v>
      </c>
      <c r="L25" s="49">
        <v>475</v>
      </c>
      <c r="M25" s="49">
        <v>475</v>
      </c>
      <c r="N25" s="49">
        <v>475</v>
      </c>
      <c r="O25" s="49">
        <v>475</v>
      </c>
      <c r="P25" s="49">
        <v>475</v>
      </c>
      <c r="Q25" s="49">
        <v>475</v>
      </c>
    </row>
    <row r="26" spans="2:17" x14ac:dyDescent="0.35">
      <c r="B26" t="s">
        <v>60</v>
      </c>
      <c r="C26" t="s">
        <v>17</v>
      </c>
      <c r="D26" t="s">
        <v>377</v>
      </c>
      <c r="E26" t="s">
        <v>377</v>
      </c>
      <c r="F26">
        <v>2023</v>
      </c>
      <c r="G26" s="47">
        <v>2300</v>
      </c>
      <c r="H26" s="49">
        <v>0</v>
      </c>
      <c r="I26" s="49"/>
      <c r="J26" s="49">
        <v>305</v>
      </c>
      <c r="K26" s="49">
        <v>305</v>
      </c>
      <c r="L26" s="49">
        <v>305</v>
      </c>
      <c r="M26" s="49">
        <v>305</v>
      </c>
      <c r="N26" s="49">
        <v>305</v>
      </c>
      <c r="O26" s="49">
        <v>305</v>
      </c>
      <c r="P26" s="49">
        <v>305</v>
      </c>
      <c r="Q26" s="49">
        <v>305</v>
      </c>
    </row>
    <row r="27" spans="2:17" ht="15" thickBot="1" x14ac:dyDescent="0.4">
      <c r="B27" t="s">
        <v>32</v>
      </c>
      <c r="C27" t="s">
        <v>3</v>
      </c>
      <c r="D27" t="s">
        <v>33</v>
      </c>
      <c r="E27" t="s">
        <v>33</v>
      </c>
      <c r="F27">
        <v>2025</v>
      </c>
      <c r="G27" s="48">
        <v>56000</v>
      </c>
      <c r="H27" s="50">
        <v>0</v>
      </c>
      <c r="I27" s="50"/>
      <c r="J27" s="50"/>
      <c r="K27" s="50"/>
      <c r="L27" s="50">
        <v>475</v>
      </c>
      <c r="M27" s="50">
        <v>475</v>
      </c>
      <c r="N27" s="50">
        <v>475</v>
      </c>
      <c r="O27" s="50">
        <v>475</v>
      </c>
      <c r="P27" s="50">
        <v>475</v>
      </c>
      <c r="Q27" s="50">
        <v>475</v>
      </c>
    </row>
    <row r="28" spans="2:17" ht="15" thickTop="1" x14ac:dyDescent="0.35">
      <c r="F28" t="s">
        <v>30</v>
      </c>
      <c r="G28" s="47">
        <f>SUM(G19:G27)</f>
        <v>120440</v>
      </c>
      <c r="H28" s="47">
        <f t="shared" ref="H28" si="8">SUM(H19:H27)</f>
        <v>0</v>
      </c>
      <c r="I28" s="47"/>
      <c r="J28" s="47"/>
      <c r="K28" s="47"/>
      <c r="L28" s="47"/>
      <c r="M28" s="47"/>
      <c r="N28" s="47"/>
      <c r="O28" s="47"/>
      <c r="P28" s="47"/>
      <c r="Q28" s="47"/>
    </row>
    <row r="31" spans="2:17" x14ac:dyDescent="0.35">
      <c r="D31" t="s">
        <v>363</v>
      </c>
    </row>
    <row r="32" spans="2:17" ht="29" x14ac:dyDescent="0.35">
      <c r="B32" s="45" t="s">
        <v>11</v>
      </c>
      <c r="C32" s="45" t="s">
        <v>12</v>
      </c>
      <c r="D32" s="45" t="s">
        <v>13</v>
      </c>
      <c r="E32" s="45" t="s">
        <v>14</v>
      </c>
      <c r="F32" s="45" t="s">
        <v>29</v>
      </c>
      <c r="G32" s="45" t="s">
        <v>15</v>
      </c>
      <c r="H32" s="46">
        <v>2021</v>
      </c>
      <c r="I32" s="46">
        <v>2022</v>
      </c>
      <c r="J32" s="46">
        <v>2023</v>
      </c>
      <c r="K32" s="46">
        <v>2024</v>
      </c>
      <c r="L32" s="46">
        <v>2025</v>
      </c>
      <c r="M32" s="46">
        <v>2026</v>
      </c>
      <c r="N32" s="46">
        <v>2027</v>
      </c>
      <c r="O32" s="46">
        <v>2028</v>
      </c>
      <c r="P32" s="46">
        <v>2029</v>
      </c>
      <c r="Q32" s="46">
        <v>2030</v>
      </c>
    </row>
    <row r="33" spans="2:17" x14ac:dyDescent="0.35">
      <c r="B33" t="s">
        <v>16</v>
      </c>
      <c r="C33" t="s">
        <v>17</v>
      </c>
      <c r="D33" t="s">
        <v>18</v>
      </c>
      <c r="E33" t="s">
        <v>18</v>
      </c>
      <c r="F33">
        <v>2022</v>
      </c>
      <c r="G33" s="47">
        <v>3800</v>
      </c>
      <c r="H33" s="49">
        <v>0</v>
      </c>
      <c r="I33" s="150">
        <f t="shared" ref="I33:Q33" si="9">I19*I5</f>
        <v>646000</v>
      </c>
      <c r="J33" s="150">
        <f t="shared" si="9"/>
        <v>1292000</v>
      </c>
      <c r="K33" s="150">
        <f t="shared" si="9"/>
        <v>1292000</v>
      </c>
      <c r="L33" s="150">
        <f t="shared" si="9"/>
        <v>1292000</v>
      </c>
      <c r="M33" s="150">
        <f t="shared" si="9"/>
        <v>1292000</v>
      </c>
      <c r="N33" s="150">
        <f t="shared" si="9"/>
        <v>1292000</v>
      </c>
      <c r="O33" s="150">
        <f t="shared" si="9"/>
        <v>1292000</v>
      </c>
      <c r="P33" s="150">
        <f t="shared" si="9"/>
        <v>1292000</v>
      </c>
      <c r="Q33" s="150">
        <f t="shared" si="9"/>
        <v>1292000</v>
      </c>
    </row>
    <row r="34" spans="2:17" x14ac:dyDescent="0.35">
      <c r="B34" t="s">
        <v>19</v>
      </c>
      <c r="C34" t="s">
        <v>20</v>
      </c>
      <c r="D34" t="s">
        <v>21</v>
      </c>
      <c r="E34" t="s">
        <v>22</v>
      </c>
      <c r="F34">
        <v>2022</v>
      </c>
      <c r="G34" s="47">
        <v>33600</v>
      </c>
      <c r="H34" s="49">
        <v>0</v>
      </c>
      <c r="I34" s="150">
        <f>I20*K6</f>
        <v>0</v>
      </c>
      <c r="J34" s="150">
        <f t="shared" ref="J34:Q41" si="10">J20*J6</f>
        <v>0</v>
      </c>
      <c r="K34" s="150">
        <f t="shared" si="10"/>
        <v>5712000</v>
      </c>
      <c r="L34" s="150">
        <f t="shared" si="10"/>
        <v>9710400</v>
      </c>
      <c r="M34" s="150">
        <f t="shared" si="10"/>
        <v>9710400</v>
      </c>
      <c r="N34" s="150">
        <f t="shared" si="10"/>
        <v>9710400</v>
      </c>
      <c r="O34" s="150">
        <f t="shared" si="10"/>
        <v>9710400</v>
      </c>
      <c r="P34" s="150">
        <f t="shared" si="10"/>
        <v>9710400</v>
      </c>
      <c r="Q34" s="150">
        <f t="shared" si="10"/>
        <v>9710400</v>
      </c>
    </row>
    <row r="35" spans="2:17" x14ac:dyDescent="0.35">
      <c r="B35" t="s">
        <v>19</v>
      </c>
      <c r="C35" t="s">
        <v>20</v>
      </c>
      <c r="D35" t="s">
        <v>23</v>
      </c>
      <c r="E35" t="s">
        <v>24</v>
      </c>
      <c r="F35">
        <v>2024</v>
      </c>
      <c r="G35" s="47">
        <v>11600</v>
      </c>
      <c r="H35" s="49">
        <v>0</v>
      </c>
      <c r="I35" s="150">
        <f>I21*I7</f>
        <v>0</v>
      </c>
      <c r="J35" s="150">
        <f t="shared" si="10"/>
        <v>0</v>
      </c>
      <c r="K35" s="150">
        <f t="shared" si="10"/>
        <v>2755000</v>
      </c>
      <c r="L35" s="150">
        <f t="shared" si="10"/>
        <v>4683500</v>
      </c>
      <c r="M35" s="150">
        <f t="shared" si="10"/>
        <v>4683500</v>
      </c>
      <c r="N35" s="150">
        <f t="shared" si="10"/>
        <v>4683500</v>
      </c>
      <c r="O35" s="150">
        <f t="shared" si="10"/>
        <v>4683500</v>
      </c>
      <c r="P35" s="150">
        <f t="shared" si="10"/>
        <v>4683500</v>
      </c>
      <c r="Q35" s="150">
        <f t="shared" si="10"/>
        <v>4683500</v>
      </c>
    </row>
    <row r="36" spans="2:17" x14ac:dyDescent="0.35">
      <c r="B36" t="s">
        <v>19</v>
      </c>
      <c r="C36" t="s">
        <v>20</v>
      </c>
      <c r="D36" t="s">
        <v>381</v>
      </c>
      <c r="E36" t="s">
        <v>381</v>
      </c>
      <c r="F36">
        <v>2022</v>
      </c>
      <c r="G36" s="47">
        <v>3800</v>
      </c>
      <c r="H36" s="49">
        <v>0</v>
      </c>
      <c r="I36" s="150">
        <f>I22*J8</f>
        <v>0</v>
      </c>
      <c r="J36" s="150">
        <f t="shared" si="10"/>
        <v>544150.5</v>
      </c>
      <c r="K36" s="150">
        <f t="shared" si="10"/>
        <v>754243.62102344586</v>
      </c>
      <c r="L36" s="150">
        <f t="shared" si="10"/>
        <v>809258.50214876235</v>
      </c>
      <c r="M36" s="150">
        <f t="shared" si="10"/>
        <v>851931.3591843351</v>
      </c>
      <c r="N36" s="150">
        <f t="shared" si="10"/>
        <v>886797.62209782714</v>
      </c>
      <c r="O36" s="150">
        <f t="shared" si="10"/>
        <v>916276.62735459278</v>
      </c>
      <c r="P36" s="150">
        <f t="shared" si="10"/>
        <v>941812.5032231434</v>
      </c>
      <c r="Q36" s="150">
        <f t="shared" si="10"/>
        <v>964336.74204689194</v>
      </c>
    </row>
    <row r="37" spans="2:17" x14ac:dyDescent="0.35">
      <c r="B37" t="s">
        <v>25</v>
      </c>
      <c r="C37" t="s">
        <v>20</v>
      </c>
      <c r="D37" t="s">
        <v>26</v>
      </c>
      <c r="E37" t="s">
        <v>27</v>
      </c>
      <c r="F37">
        <v>2022</v>
      </c>
      <c r="G37" s="47">
        <v>60</v>
      </c>
      <c r="H37" s="49">
        <v>0</v>
      </c>
      <c r="I37" s="150">
        <f>I23*I9</f>
        <v>0</v>
      </c>
      <c r="J37" s="150">
        <f t="shared" si="10"/>
        <v>20400</v>
      </c>
      <c r="K37" s="150">
        <f t="shared" si="10"/>
        <v>20400</v>
      </c>
      <c r="L37" s="150">
        <f t="shared" si="10"/>
        <v>20400</v>
      </c>
      <c r="M37" s="150">
        <f t="shared" si="10"/>
        <v>20400</v>
      </c>
      <c r="N37" s="150">
        <f t="shared" si="10"/>
        <v>20400</v>
      </c>
      <c r="O37" s="150">
        <f t="shared" si="10"/>
        <v>20400</v>
      </c>
      <c r="P37" s="150">
        <f t="shared" si="10"/>
        <v>20400</v>
      </c>
      <c r="Q37" s="150">
        <f t="shared" si="10"/>
        <v>20400</v>
      </c>
    </row>
    <row r="38" spans="2:17" x14ac:dyDescent="0.35">
      <c r="B38" t="s">
        <v>19</v>
      </c>
      <c r="C38" t="s">
        <v>20</v>
      </c>
      <c r="D38" t="s">
        <v>375</v>
      </c>
      <c r="E38" t="s">
        <v>375</v>
      </c>
      <c r="F38">
        <v>2023</v>
      </c>
      <c r="G38" s="47">
        <v>3280</v>
      </c>
      <c r="H38" s="49">
        <v>0</v>
      </c>
      <c r="I38" s="150">
        <f>I24*I10</f>
        <v>0</v>
      </c>
      <c r="J38" s="150">
        <f t="shared" si="10"/>
        <v>237500</v>
      </c>
      <c r="K38" s="150">
        <f t="shared" si="10"/>
        <v>475000</v>
      </c>
      <c r="L38" s="150">
        <f t="shared" si="10"/>
        <v>712500</v>
      </c>
      <c r="M38" s="150">
        <f t="shared" si="10"/>
        <v>950000</v>
      </c>
      <c r="N38" s="150">
        <f t="shared" si="10"/>
        <v>1324300</v>
      </c>
      <c r="O38" s="150">
        <f t="shared" si="10"/>
        <v>1324300</v>
      </c>
      <c r="P38" s="150">
        <f t="shared" si="10"/>
        <v>1324300</v>
      </c>
      <c r="Q38" s="150">
        <f t="shared" si="10"/>
        <v>1324300</v>
      </c>
    </row>
    <row r="39" spans="2:17" x14ac:dyDescent="0.35">
      <c r="B39" t="s">
        <v>19</v>
      </c>
      <c r="C39" t="s">
        <v>20</v>
      </c>
      <c r="D39" t="s">
        <v>376</v>
      </c>
      <c r="E39" t="s">
        <v>376</v>
      </c>
      <c r="F39">
        <v>2023</v>
      </c>
      <c r="G39" s="47">
        <v>6000</v>
      </c>
      <c r="H39" s="49">
        <v>0</v>
      </c>
      <c r="I39" s="150">
        <f>I25*I11</f>
        <v>0</v>
      </c>
      <c r="J39" s="150">
        <f t="shared" si="10"/>
        <v>1425000</v>
      </c>
      <c r="K39" s="150">
        <f t="shared" si="10"/>
        <v>1662500</v>
      </c>
      <c r="L39" s="150">
        <f t="shared" si="10"/>
        <v>1900000</v>
      </c>
      <c r="M39" s="150">
        <f t="shared" si="10"/>
        <v>2137500</v>
      </c>
      <c r="N39" s="150">
        <f t="shared" si="10"/>
        <v>2422500</v>
      </c>
      <c r="O39" s="150">
        <f t="shared" si="10"/>
        <v>2422500</v>
      </c>
      <c r="P39" s="150">
        <f t="shared" si="10"/>
        <v>2422500</v>
      </c>
      <c r="Q39" s="150">
        <f t="shared" si="10"/>
        <v>2422500</v>
      </c>
    </row>
    <row r="40" spans="2:17" x14ac:dyDescent="0.35">
      <c r="B40" t="s">
        <v>60</v>
      </c>
      <c r="C40" t="s">
        <v>17</v>
      </c>
      <c r="D40" t="s">
        <v>377</v>
      </c>
      <c r="E40" t="s">
        <v>377</v>
      </c>
      <c r="F40">
        <v>2023</v>
      </c>
      <c r="G40" s="47">
        <v>2300</v>
      </c>
      <c r="H40" s="49">
        <v>0</v>
      </c>
      <c r="I40" s="150">
        <f>I26*I12</f>
        <v>0</v>
      </c>
      <c r="J40" s="150">
        <f t="shared" si="10"/>
        <v>350750</v>
      </c>
      <c r="K40" s="150">
        <f t="shared" si="10"/>
        <v>596275</v>
      </c>
      <c r="L40" s="150">
        <f t="shared" si="10"/>
        <v>596275</v>
      </c>
      <c r="M40" s="150">
        <f t="shared" si="10"/>
        <v>596275</v>
      </c>
      <c r="N40" s="150">
        <f t="shared" si="10"/>
        <v>596275</v>
      </c>
      <c r="O40" s="150">
        <f t="shared" si="10"/>
        <v>596275</v>
      </c>
      <c r="P40" s="150">
        <f t="shared" si="10"/>
        <v>596275</v>
      </c>
      <c r="Q40" s="150">
        <f t="shared" si="10"/>
        <v>596275</v>
      </c>
    </row>
    <row r="41" spans="2:17" ht="15" thickBot="1" x14ac:dyDescent="0.4">
      <c r="B41" t="s">
        <v>32</v>
      </c>
      <c r="C41" t="s">
        <v>3</v>
      </c>
      <c r="D41" t="s">
        <v>33</v>
      </c>
      <c r="E41" t="s">
        <v>33</v>
      </c>
      <c r="F41">
        <v>2024</v>
      </c>
      <c r="G41" s="48">
        <v>56000</v>
      </c>
      <c r="H41" s="50">
        <v>0</v>
      </c>
      <c r="I41" s="151">
        <f>I27*I13</f>
        <v>0</v>
      </c>
      <c r="J41" s="151">
        <f t="shared" si="10"/>
        <v>0</v>
      </c>
      <c r="K41" s="151">
        <f t="shared" si="10"/>
        <v>0</v>
      </c>
      <c r="L41" s="151">
        <f t="shared" si="10"/>
        <v>22610000</v>
      </c>
      <c r="M41" s="151">
        <f t="shared" si="10"/>
        <v>22610000</v>
      </c>
      <c r="N41" s="151">
        <f t="shared" si="10"/>
        <v>22610000</v>
      </c>
      <c r="O41" s="151">
        <f t="shared" si="10"/>
        <v>22610000</v>
      </c>
      <c r="P41" s="151">
        <f t="shared" si="10"/>
        <v>22610000</v>
      </c>
      <c r="Q41" s="151">
        <f t="shared" si="10"/>
        <v>22610000</v>
      </c>
    </row>
    <row r="42" spans="2:17" ht="15" thickTop="1" x14ac:dyDescent="0.35">
      <c r="F42" t="s">
        <v>30</v>
      </c>
      <c r="G42" s="47">
        <f>SUM(G33:G41)</f>
        <v>120440</v>
      </c>
      <c r="H42" s="47">
        <f t="shared" ref="H42" si="11">SUM(H33:H41)</f>
        <v>0</v>
      </c>
      <c r="I42" s="150">
        <f>SUM(I33:I41)</f>
        <v>646000</v>
      </c>
      <c r="J42" s="150">
        <f t="shared" ref="J42:Q42" si="12">SUM(J33:J41)</f>
        <v>3869800.5</v>
      </c>
      <c r="K42" s="150">
        <f t="shared" si="12"/>
        <v>13267418.621023446</v>
      </c>
      <c r="L42" s="150">
        <f t="shared" si="12"/>
        <v>42334333.502148762</v>
      </c>
      <c r="M42" s="150">
        <f t="shared" si="12"/>
        <v>42852006.35918434</v>
      </c>
      <c r="N42" s="150">
        <f t="shared" si="12"/>
        <v>43546172.622097827</v>
      </c>
      <c r="O42" s="150">
        <f t="shared" si="12"/>
        <v>43575651.627354592</v>
      </c>
      <c r="P42" s="150">
        <f t="shared" si="12"/>
        <v>43601187.503223144</v>
      </c>
      <c r="Q42" s="150">
        <f t="shared" si="12"/>
        <v>43623711.742046893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8"/>
  <sheetViews>
    <sheetView topLeftCell="B3" zoomScale="85" zoomScaleNormal="85" workbookViewId="0">
      <pane xSplit="2" ySplit="5" topLeftCell="D164" activePane="bottomRight" state="frozen"/>
      <selection activeCell="B3" sqref="B3"/>
      <selection pane="topRight" activeCell="D3" sqref="D3"/>
      <selection pane="bottomLeft" activeCell="B8" sqref="B8"/>
      <selection pane="bottomRight" activeCell="C195" sqref="C195"/>
    </sheetView>
  </sheetViews>
  <sheetFormatPr defaultRowHeight="15" x14ac:dyDescent="0.35"/>
  <cols>
    <col min="1" max="1" width="22" style="52" bestFit="1" customWidth="1"/>
    <col min="2" max="2" width="12.4140625" style="52" bestFit="1" customWidth="1"/>
    <col min="3" max="3" width="64.83203125" style="52" customWidth="1"/>
    <col min="4" max="14" width="14.83203125" style="52" bestFit="1" customWidth="1"/>
    <col min="15" max="25" width="16.4140625" style="52" bestFit="1" customWidth="1"/>
    <col min="26" max="27" width="14.83203125" style="52" bestFit="1" customWidth="1"/>
    <col min="28" max="33" width="9.25" style="52" bestFit="1" customWidth="1"/>
    <col min="34" max="34" width="14.75" style="52" bestFit="1" customWidth="1"/>
    <col min="35" max="44" width="13.4140625" style="52" bestFit="1" customWidth="1"/>
    <col min="45" max="46" width="10.58203125" style="52" bestFit="1" customWidth="1"/>
    <col min="47" max="54" width="9.25" style="52" bestFit="1" customWidth="1"/>
    <col min="55" max="256" width="9.1640625" style="52"/>
    <col min="257" max="257" width="22" style="52" bestFit="1" customWidth="1"/>
    <col min="258" max="258" width="12.4140625" style="52" bestFit="1" customWidth="1"/>
    <col min="259" max="259" width="64.83203125" style="52" customWidth="1"/>
    <col min="260" max="270" width="14.83203125" style="52" bestFit="1" customWidth="1"/>
    <col min="271" max="281" width="16.4140625" style="52" bestFit="1" customWidth="1"/>
    <col min="282" max="283" width="14.83203125" style="52" bestFit="1" customWidth="1"/>
    <col min="284" max="289" width="9.25" style="52" bestFit="1" customWidth="1"/>
    <col min="290" max="290" width="14.75" style="52" bestFit="1" customWidth="1"/>
    <col min="291" max="300" width="13.4140625" style="52" bestFit="1" customWidth="1"/>
    <col min="301" max="302" width="10.58203125" style="52" bestFit="1" customWidth="1"/>
    <col min="303" max="310" width="9.25" style="52" bestFit="1" customWidth="1"/>
    <col min="311" max="512" width="9.1640625" style="52"/>
    <col min="513" max="513" width="22" style="52" bestFit="1" customWidth="1"/>
    <col min="514" max="514" width="12.4140625" style="52" bestFit="1" customWidth="1"/>
    <col min="515" max="515" width="64.83203125" style="52" customWidth="1"/>
    <col min="516" max="526" width="14.83203125" style="52" bestFit="1" customWidth="1"/>
    <col min="527" max="537" width="16.4140625" style="52" bestFit="1" customWidth="1"/>
    <col min="538" max="539" width="14.83203125" style="52" bestFit="1" customWidth="1"/>
    <col min="540" max="545" width="9.25" style="52" bestFit="1" customWidth="1"/>
    <col min="546" max="546" width="14.75" style="52" bestFit="1" customWidth="1"/>
    <col min="547" max="556" width="13.4140625" style="52" bestFit="1" customWidth="1"/>
    <col min="557" max="558" width="10.58203125" style="52" bestFit="1" customWidth="1"/>
    <col min="559" max="566" width="9.25" style="52" bestFit="1" customWidth="1"/>
    <col min="567" max="768" width="9.1640625" style="52"/>
    <col min="769" max="769" width="22" style="52" bestFit="1" customWidth="1"/>
    <col min="770" max="770" width="12.4140625" style="52" bestFit="1" customWidth="1"/>
    <col min="771" max="771" width="64.83203125" style="52" customWidth="1"/>
    <col min="772" max="782" width="14.83203125" style="52" bestFit="1" customWidth="1"/>
    <col min="783" max="793" width="16.4140625" style="52" bestFit="1" customWidth="1"/>
    <col min="794" max="795" width="14.83203125" style="52" bestFit="1" customWidth="1"/>
    <col min="796" max="801" width="9.25" style="52" bestFit="1" customWidth="1"/>
    <col min="802" max="802" width="14.75" style="52" bestFit="1" customWidth="1"/>
    <col min="803" max="812" width="13.4140625" style="52" bestFit="1" customWidth="1"/>
    <col min="813" max="814" width="10.58203125" style="52" bestFit="1" customWidth="1"/>
    <col min="815" max="822" width="9.25" style="52" bestFit="1" customWidth="1"/>
    <col min="823" max="1024" width="9.1640625" style="52"/>
    <col min="1025" max="1025" width="22" style="52" bestFit="1" customWidth="1"/>
    <col min="1026" max="1026" width="12.4140625" style="52" bestFit="1" customWidth="1"/>
    <col min="1027" max="1027" width="64.83203125" style="52" customWidth="1"/>
    <col min="1028" max="1038" width="14.83203125" style="52" bestFit="1" customWidth="1"/>
    <col min="1039" max="1049" width="16.4140625" style="52" bestFit="1" customWidth="1"/>
    <col min="1050" max="1051" width="14.83203125" style="52" bestFit="1" customWidth="1"/>
    <col min="1052" max="1057" width="9.25" style="52" bestFit="1" customWidth="1"/>
    <col min="1058" max="1058" width="14.75" style="52" bestFit="1" customWidth="1"/>
    <col min="1059" max="1068" width="13.4140625" style="52" bestFit="1" customWidth="1"/>
    <col min="1069" max="1070" width="10.58203125" style="52" bestFit="1" customWidth="1"/>
    <col min="1071" max="1078" width="9.25" style="52" bestFit="1" customWidth="1"/>
    <col min="1079" max="1280" width="9.1640625" style="52"/>
    <col min="1281" max="1281" width="22" style="52" bestFit="1" customWidth="1"/>
    <col min="1282" max="1282" width="12.4140625" style="52" bestFit="1" customWidth="1"/>
    <col min="1283" max="1283" width="64.83203125" style="52" customWidth="1"/>
    <col min="1284" max="1294" width="14.83203125" style="52" bestFit="1" customWidth="1"/>
    <col min="1295" max="1305" width="16.4140625" style="52" bestFit="1" customWidth="1"/>
    <col min="1306" max="1307" width="14.83203125" style="52" bestFit="1" customWidth="1"/>
    <col min="1308" max="1313" width="9.25" style="52" bestFit="1" customWidth="1"/>
    <col min="1314" max="1314" width="14.75" style="52" bestFit="1" customWidth="1"/>
    <col min="1315" max="1324" width="13.4140625" style="52" bestFit="1" customWidth="1"/>
    <col min="1325" max="1326" width="10.58203125" style="52" bestFit="1" customWidth="1"/>
    <col min="1327" max="1334" width="9.25" style="52" bestFit="1" customWidth="1"/>
    <col min="1335" max="1536" width="9.1640625" style="52"/>
    <col min="1537" max="1537" width="22" style="52" bestFit="1" customWidth="1"/>
    <col min="1538" max="1538" width="12.4140625" style="52" bestFit="1" customWidth="1"/>
    <col min="1539" max="1539" width="64.83203125" style="52" customWidth="1"/>
    <col min="1540" max="1550" width="14.83203125" style="52" bestFit="1" customWidth="1"/>
    <col min="1551" max="1561" width="16.4140625" style="52" bestFit="1" customWidth="1"/>
    <col min="1562" max="1563" width="14.83203125" style="52" bestFit="1" customWidth="1"/>
    <col min="1564" max="1569" width="9.25" style="52" bestFit="1" customWidth="1"/>
    <col min="1570" max="1570" width="14.75" style="52" bestFit="1" customWidth="1"/>
    <col min="1571" max="1580" width="13.4140625" style="52" bestFit="1" customWidth="1"/>
    <col min="1581" max="1582" width="10.58203125" style="52" bestFit="1" customWidth="1"/>
    <col min="1583" max="1590" width="9.25" style="52" bestFit="1" customWidth="1"/>
    <col min="1591" max="1792" width="9.1640625" style="52"/>
    <col min="1793" max="1793" width="22" style="52" bestFit="1" customWidth="1"/>
    <col min="1794" max="1794" width="12.4140625" style="52" bestFit="1" customWidth="1"/>
    <col min="1795" max="1795" width="64.83203125" style="52" customWidth="1"/>
    <col min="1796" max="1806" width="14.83203125" style="52" bestFit="1" customWidth="1"/>
    <col min="1807" max="1817" width="16.4140625" style="52" bestFit="1" customWidth="1"/>
    <col min="1818" max="1819" width="14.83203125" style="52" bestFit="1" customWidth="1"/>
    <col min="1820" max="1825" width="9.25" style="52" bestFit="1" customWidth="1"/>
    <col min="1826" max="1826" width="14.75" style="52" bestFit="1" customWidth="1"/>
    <col min="1827" max="1836" width="13.4140625" style="52" bestFit="1" customWidth="1"/>
    <col min="1837" max="1838" width="10.58203125" style="52" bestFit="1" customWidth="1"/>
    <col min="1839" max="1846" width="9.25" style="52" bestFit="1" customWidth="1"/>
    <col min="1847" max="2048" width="9.1640625" style="52"/>
    <col min="2049" max="2049" width="22" style="52" bestFit="1" customWidth="1"/>
    <col min="2050" max="2050" width="12.4140625" style="52" bestFit="1" customWidth="1"/>
    <col min="2051" max="2051" width="64.83203125" style="52" customWidth="1"/>
    <col min="2052" max="2062" width="14.83203125" style="52" bestFit="1" customWidth="1"/>
    <col min="2063" max="2073" width="16.4140625" style="52" bestFit="1" customWidth="1"/>
    <col min="2074" max="2075" width="14.83203125" style="52" bestFit="1" customWidth="1"/>
    <col min="2076" max="2081" width="9.25" style="52" bestFit="1" customWidth="1"/>
    <col min="2082" max="2082" width="14.75" style="52" bestFit="1" customWidth="1"/>
    <col min="2083" max="2092" width="13.4140625" style="52" bestFit="1" customWidth="1"/>
    <col min="2093" max="2094" width="10.58203125" style="52" bestFit="1" customWidth="1"/>
    <col min="2095" max="2102" width="9.25" style="52" bestFit="1" customWidth="1"/>
    <col min="2103" max="2304" width="9.1640625" style="52"/>
    <col min="2305" max="2305" width="22" style="52" bestFit="1" customWidth="1"/>
    <col min="2306" max="2306" width="12.4140625" style="52" bestFit="1" customWidth="1"/>
    <col min="2307" max="2307" width="64.83203125" style="52" customWidth="1"/>
    <col min="2308" max="2318" width="14.83203125" style="52" bestFit="1" customWidth="1"/>
    <col min="2319" max="2329" width="16.4140625" style="52" bestFit="1" customWidth="1"/>
    <col min="2330" max="2331" width="14.83203125" style="52" bestFit="1" customWidth="1"/>
    <col min="2332" max="2337" width="9.25" style="52" bestFit="1" customWidth="1"/>
    <col min="2338" max="2338" width="14.75" style="52" bestFit="1" customWidth="1"/>
    <col min="2339" max="2348" width="13.4140625" style="52" bestFit="1" customWidth="1"/>
    <col min="2349" max="2350" width="10.58203125" style="52" bestFit="1" customWidth="1"/>
    <col min="2351" max="2358" width="9.25" style="52" bestFit="1" customWidth="1"/>
    <col min="2359" max="2560" width="9.1640625" style="52"/>
    <col min="2561" max="2561" width="22" style="52" bestFit="1" customWidth="1"/>
    <col min="2562" max="2562" width="12.4140625" style="52" bestFit="1" customWidth="1"/>
    <col min="2563" max="2563" width="64.83203125" style="52" customWidth="1"/>
    <col min="2564" max="2574" width="14.83203125" style="52" bestFit="1" customWidth="1"/>
    <col min="2575" max="2585" width="16.4140625" style="52" bestFit="1" customWidth="1"/>
    <col min="2586" max="2587" width="14.83203125" style="52" bestFit="1" customWidth="1"/>
    <col min="2588" max="2593" width="9.25" style="52" bestFit="1" customWidth="1"/>
    <col min="2594" max="2594" width="14.75" style="52" bestFit="1" customWidth="1"/>
    <col min="2595" max="2604" width="13.4140625" style="52" bestFit="1" customWidth="1"/>
    <col min="2605" max="2606" width="10.58203125" style="52" bestFit="1" customWidth="1"/>
    <col min="2607" max="2614" width="9.25" style="52" bestFit="1" customWidth="1"/>
    <col min="2615" max="2816" width="9.1640625" style="52"/>
    <col min="2817" max="2817" width="22" style="52" bestFit="1" customWidth="1"/>
    <col min="2818" max="2818" width="12.4140625" style="52" bestFit="1" customWidth="1"/>
    <col min="2819" max="2819" width="64.83203125" style="52" customWidth="1"/>
    <col min="2820" max="2830" width="14.83203125" style="52" bestFit="1" customWidth="1"/>
    <col min="2831" max="2841" width="16.4140625" style="52" bestFit="1" customWidth="1"/>
    <col min="2842" max="2843" width="14.83203125" style="52" bestFit="1" customWidth="1"/>
    <col min="2844" max="2849" width="9.25" style="52" bestFit="1" customWidth="1"/>
    <col min="2850" max="2850" width="14.75" style="52" bestFit="1" customWidth="1"/>
    <col min="2851" max="2860" width="13.4140625" style="52" bestFit="1" customWidth="1"/>
    <col min="2861" max="2862" width="10.58203125" style="52" bestFit="1" customWidth="1"/>
    <col min="2863" max="2870" width="9.25" style="52" bestFit="1" customWidth="1"/>
    <col min="2871" max="3072" width="9.1640625" style="52"/>
    <col min="3073" max="3073" width="22" style="52" bestFit="1" customWidth="1"/>
    <col min="3074" max="3074" width="12.4140625" style="52" bestFit="1" customWidth="1"/>
    <col min="3075" max="3075" width="64.83203125" style="52" customWidth="1"/>
    <col min="3076" max="3086" width="14.83203125" style="52" bestFit="1" customWidth="1"/>
    <col min="3087" max="3097" width="16.4140625" style="52" bestFit="1" customWidth="1"/>
    <col min="3098" max="3099" width="14.83203125" style="52" bestFit="1" customWidth="1"/>
    <col min="3100" max="3105" width="9.25" style="52" bestFit="1" customWidth="1"/>
    <col min="3106" max="3106" width="14.75" style="52" bestFit="1" customWidth="1"/>
    <col min="3107" max="3116" width="13.4140625" style="52" bestFit="1" customWidth="1"/>
    <col min="3117" max="3118" width="10.58203125" style="52" bestFit="1" customWidth="1"/>
    <col min="3119" max="3126" width="9.25" style="52" bestFit="1" customWidth="1"/>
    <col min="3127" max="3328" width="9.1640625" style="52"/>
    <col min="3329" max="3329" width="22" style="52" bestFit="1" customWidth="1"/>
    <col min="3330" max="3330" width="12.4140625" style="52" bestFit="1" customWidth="1"/>
    <col min="3331" max="3331" width="64.83203125" style="52" customWidth="1"/>
    <col min="3332" max="3342" width="14.83203125" style="52" bestFit="1" customWidth="1"/>
    <col min="3343" max="3353" width="16.4140625" style="52" bestFit="1" customWidth="1"/>
    <col min="3354" max="3355" width="14.83203125" style="52" bestFit="1" customWidth="1"/>
    <col min="3356" max="3361" width="9.25" style="52" bestFit="1" customWidth="1"/>
    <col min="3362" max="3362" width="14.75" style="52" bestFit="1" customWidth="1"/>
    <col min="3363" max="3372" width="13.4140625" style="52" bestFit="1" customWidth="1"/>
    <col min="3373" max="3374" width="10.58203125" style="52" bestFit="1" customWidth="1"/>
    <col min="3375" max="3382" width="9.25" style="52" bestFit="1" customWidth="1"/>
    <col min="3383" max="3584" width="9.1640625" style="52"/>
    <col min="3585" max="3585" width="22" style="52" bestFit="1" customWidth="1"/>
    <col min="3586" max="3586" width="12.4140625" style="52" bestFit="1" customWidth="1"/>
    <col min="3587" max="3587" width="64.83203125" style="52" customWidth="1"/>
    <col min="3588" max="3598" width="14.83203125" style="52" bestFit="1" customWidth="1"/>
    <col min="3599" max="3609" width="16.4140625" style="52" bestFit="1" customWidth="1"/>
    <col min="3610" max="3611" width="14.83203125" style="52" bestFit="1" customWidth="1"/>
    <col min="3612" max="3617" width="9.25" style="52" bestFit="1" customWidth="1"/>
    <col min="3618" max="3618" width="14.75" style="52" bestFit="1" customWidth="1"/>
    <col min="3619" max="3628" width="13.4140625" style="52" bestFit="1" customWidth="1"/>
    <col min="3629" max="3630" width="10.58203125" style="52" bestFit="1" customWidth="1"/>
    <col min="3631" max="3638" width="9.25" style="52" bestFit="1" customWidth="1"/>
    <col min="3639" max="3840" width="9.1640625" style="52"/>
    <col min="3841" max="3841" width="22" style="52" bestFit="1" customWidth="1"/>
    <col min="3842" max="3842" width="12.4140625" style="52" bestFit="1" customWidth="1"/>
    <col min="3843" max="3843" width="64.83203125" style="52" customWidth="1"/>
    <col min="3844" max="3854" width="14.83203125" style="52" bestFit="1" customWidth="1"/>
    <col min="3855" max="3865" width="16.4140625" style="52" bestFit="1" customWidth="1"/>
    <col min="3866" max="3867" width="14.83203125" style="52" bestFit="1" customWidth="1"/>
    <col min="3868" max="3873" width="9.25" style="52" bestFit="1" customWidth="1"/>
    <col min="3874" max="3874" width="14.75" style="52" bestFit="1" customWidth="1"/>
    <col min="3875" max="3884" width="13.4140625" style="52" bestFit="1" customWidth="1"/>
    <col min="3885" max="3886" width="10.58203125" style="52" bestFit="1" customWidth="1"/>
    <col min="3887" max="3894" width="9.25" style="52" bestFit="1" customWidth="1"/>
    <col min="3895" max="4096" width="9.1640625" style="52"/>
    <col min="4097" max="4097" width="22" style="52" bestFit="1" customWidth="1"/>
    <col min="4098" max="4098" width="12.4140625" style="52" bestFit="1" customWidth="1"/>
    <col min="4099" max="4099" width="64.83203125" style="52" customWidth="1"/>
    <col min="4100" max="4110" width="14.83203125" style="52" bestFit="1" customWidth="1"/>
    <col min="4111" max="4121" width="16.4140625" style="52" bestFit="1" customWidth="1"/>
    <col min="4122" max="4123" width="14.83203125" style="52" bestFit="1" customWidth="1"/>
    <col min="4124" max="4129" width="9.25" style="52" bestFit="1" customWidth="1"/>
    <col min="4130" max="4130" width="14.75" style="52" bestFit="1" customWidth="1"/>
    <col min="4131" max="4140" width="13.4140625" style="52" bestFit="1" customWidth="1"/>
    <col min="4141" max="4142" width="10.58203125" style="52" bestFit="1" customWidth="1"/>
    <col min="4143" max="4150" width="9.25" style="52" bestFit="1" customWidth="1"/>
    <col min="4151" max="4352" width="9.1640625" style="52"/>
    <col min="4353" max="4353" width="22" style="52" bestFit="1" customWidth="1"/>
    <col min="4354" max="4354" width="12.4140625" style="52" bestFit="1" customWidth="1"/>
    <col min="4355" max="4355" width="64.83203125" style="52" customWidth="1"/>
    <col min="4356" max="4366" width="14.83203125" style="52" bestFit="1" customWidth="1"/>
    <col min="4367" max="4377" width="16.4140625" style="52" bestFit="1" customWidth="1"/>
    <col min="4378" max="4379" width="14.83203125" style="52" bestFit="1" customWidth="1"/>
    <col min="4380" max="4385" width="9.25" style="52" bestFit="1" customWidth="1"/>
    <col min="4386" max="4386" width="14.75" style="52" bestFit="1" customWidth="1"/>
    <col min="4387" max="4396" width="13.4140625" style="52" bestFit="1" customWidth="1"/>
    <col min="4397" max="4398" width="10.58203125" style="52" bestFit="1" customWidth="1"/>
    <col min="4399" max="4406" width="9.25" style="52" bestFit="1" customWidth="1"/>
    <col min="4407" max="4608" width="9.1640625" style="52"/>
    <col min="4609" max="4609" width="22" style="52" bestFit="1" customWidth="1"/>
    <col min="4610" max="4610" width="12.4140625" style="52" bestFit="1" customWidth="1"/>
    <col min="4611" max="4611" width="64.83203125" style="52" customWidth="1"/>
    <col min="4612" max="4622" width="14.83203125" style="52" bestFit="1" customWidth="1"/>
    <col min="4623" max="4633" width="16.4140625" style="52" bestFit="1" customWidth="1"/>
    <col min="4634" max="4635" width="14.83203125" style="52" bestFit="1" customWidth="1"/>
    <col min="4636" max="4641" width="9.25" style="52" bestFit="1" customWidth="1"/>
    <col min="4642" max="4642" width="14.75" style="52" bestFit="1" customWidth="1"/>
    <col min="4643" max="4652" width="13.4140625" style="52" bestFit="1" customWidth="1"/>
    <col min="4653" max="4654" width="10.58203125" style="52" bestFit="1" customWidth="1"/>
    <col min="4655" max="4662" width="9.25" style="52" bestFit="1" customWidth="1"/>
    <col min="4663" max="4864" width="9.1640625" style="52"/>
    <col min="4865" max="4865" width="22" style="52" bestFit="1" customWidth="1"/>
    <col min="4866" max="4866" width="12.4140625" style="52" bestFit="1" customWidth="1"/>
    <col min="4867" max="4867" width="64.83203125" style="52" customWidth="1"/>
    <col min="4868" max="4878" width="14.83203125" style="52" bestFit="1" customWidth="1"/>
    <col min="4879" max="4889" width="16.4140625" style="52" bestFit="1" customWidth="1"/>
    <col min="4890" max="4891" width="14.83203125" style="52" bestFit="1" customWidth="1"/>
    <col min="4892" max="4897" width="9.25" style="52" bestFit="1" customWidth="1"/>
    <col min="4898" max="4898" width="14.75" style="52" bestFit="1" customWidth="1"/>
    <col min="4899" max="4908" width="13.4140625" style="52" bestFit="1" customWidth="1"/>
    <col min="4909" max="4910" width="10.58203125" style="52" bestFit="1" customWidth="1"/>
    <col min="4911" max="4918" width="9.25" style="52" bestFit="1" customWidth="1"/>
    <col min="4919" max="5120" width="9.1640625" style="52"/>
    <col min="5121" max="5121" width="22" style="52" bestFit="1" customWidth="1"/>
    <col min="5122" max="5122" width="12.4140625" style="52" bestFit="1" customWidth="1"/>
    <col min="5123" max="5123" width="64.83203125" style="52" customWidth="1"/>
    <col min="5124" max="5134" width="14.83203125" style="52" bestFit="1" customWidth="1"/>
    <col min="5135" max="5145" width="16.4140625" style="52" bestFit="1" customWidth="1"/>
    <col min="5146" max="5147" width="14.83203125" style="52" bestFit="1" customWidth="1"/>
    <col min="5148" max="5153" width="9.25" style="52" bestFit="1" customWidth="1"/>
    <col min="5154" max="5154" width="14.75" style="52" bestFit="1" customWidth="1"/>
    <col min="5155" max="5164" width="13.4140625" style="52" bestFit="1" customWidth="1"/>
    <col min="5165" max="5166" width="10.58203125" style="52" bestFit="1" customWidth="1"/>
    <col min="5167" max="5174" width="9.25" style="52" bestFit="1" customWidth="1"/>
    <col min="5175" max="5376" width="9.1640625" style="52"/>
    <col min="5377" max="5377" width="22" style="52" bestFit="1" customWidth="1"/>
    <col min="5378" max="5378" width="12.4140625" style="52" bestFit="1" customWidth="1"/>
    <col min="5379" max="5379" width="64.83203125" style="52" customWidth="1"/>
    <col min="5380" max="5390" width="14.83203125" style="52" bestFit="1" customWidth="1"/>
    <col min="5391" max="5401" width="16.4140625" style="52" bestFit="1" customWidth="1"/>
    <col min="5402" max="5403" width="14.83203125" style="52" bestFit="1" customWidth="1"/>
    <col min="5404" max="5409" width="9.25" style="52" bestFit="1" customWidth="1"/>
    <col min="5410" max="5410" width="14.75" style="52" bestFit="1" customWidth="1"/>
    <col min="5411" max="5420" width="13.4140625" style="52" bestFit="1" customWidth="1"/>
    <col min="5421" max="5422" width="10.58203125" style="52" bestFit="1" customWidth="1"/>
    <col min="5423" max="5430" width="9.25" style="52" bestFit="1" customWidth="1"/>
    <col min="5431" max="5632" width="9.1640625" style="52"/>
    <col min="5633" max="5633" width="22" style="52" bestFit="1" customWidth="1"/>
    <col min="5634" max="5634" width="12.4140625" style="52" bestFit="1" customWidth="1"/>
    <col min="5635" max="5635" width="64.83203125" style="52" customWidth="1"/>
    <col min="5636" max="5646" width="14.83203125" style="52" bestFit="1" customWidth="1"/>
    <col min="5647" max="5657" width="16.4140625" style="52" bestFit="1" customWidth="1"/>
    <col min="5658" max="5659" width="14.83203125" style="52" bestFit="1" customWidth="1"/>
    <col min="5660" max="5665" width="9.25" style="52" bestFit="1" customWidth="1"/>
    <col min="5666" max="5666" width="14.75" style="52" bestFit="1" customWidth="1"/>
    <col min="5667" max="5676" width="13.4140625" style="52" bestFit="1" customWidth="1"/>
    <col min="5677" max="5678" width="10.58203125" style="52" bestFit="1" customWidth="1"/>
    <col min="5679" max="5686" width="9.25" style="52" bestFit="1" customWidth="1"/>
    <col min="5687" max="5888" width="9.1640625" style="52"/>
    <col min="5889" max="5889" width="22" style="52" bestFit="1" customWidth="1"/>
    <col min="5890" max="5890" width="12.4140625" style="52" bestFit="1" customWidth="1"/>
    <col min="5891" max="5891" width="64.83203125" style="52" customWidth="1"/>
    <col min="5892" max="5902" width="14.83203125" style="52" bestFit="1" customWidth="1"/>
    <col min="5903" max="5913" width="16.4140625" style="52" bestFit="1" customWidth="1"/>
    <col min="5914" max="5915" width="14.83203125" style="52" bestFit="1" customWidth="1"/>
    <col min="5916" max="5921" width="9.25" style="52" bestFit="1" customWidth="1"/>
    <col min="5922" max="5922" width="14.75" style="52" bestFit="1" customWidth="1"/>
    <col min="5923" max="5932" width="13.4140625" style="52" bestFit="1" customWidth="1"/>
    <col min="5933" max="5934" width="10.58203125" style="52" bestFit="1" customWidth="1"/>
    <col min="5935" max="5942" width="9.25" style="52" bestFit="1" customWidth="1"/>
    <col min="5943" max="6144" width="9.1640625" style="52"/>
    <col min="6145" max="6145" width="22" style="52" bestFit="1" customWidth="1"/>
    <col min="6146" max="6146" width="12.4140625" style="52" bestFit="1" customWidth="1"/>
    <col min="6147" max="6147" width="64.83203125" style="52" customWidth="1"/>
    <col min="6148" max="6158" width="14.83203125" style="52" bestFit="1" customWidth="1"/>
    <col min="6159" max="6169" width="16.4140625" style="52" bestFit="1" customWidth="1"/>
    <col min="6170" max="6171" width="14.83203125" style="52" bestFit="1" customWidth="1"/>
    <col min="6172" max="6177" width="9.25" style="52" bestFit="1" customWidth="1"/>
    <col min="6178" max="6178" width="14.75" style="52" bestFit="1" customWidth="1"/>
    <col min="6179" max="6188" width="13.4140625" style="52" bestFit="1" customWidth="1"/>
    <col min="6189" max="6190" width="10.58203125" style="52" bestFit="1" customWidth="1"/>
    <col min="6191" max="6198" width="9.25" style="52" bestFit="1" customWidth="1"/>
    <col min="6199" max="6400" width="9.1640625" style="52"/>
    <col min="6401" max="6401" width="22" style="52" bestFit="1" customWidth="1"/>
    <col min="6402" max="6402" width="12.4140625" style="52" bestFit="1" customWidth="1"/>
    <col min="6403" max="6403" width="64.83203125" style="52" customWidth="1"/>
    <col min="6404" max="6414" width="14.83203125" style="52" bestFit="1" customWidth="1"/>
    <col min="6415" max="6425" width="16.4140625" style="52" bestFit="1" customWidth="1"/>
    <col min="6426" max="6427" width="14.83203125" style="52" bestFit="1" customWidth="1"/>
    <col min="6428" max="6433" width="9.25" style="52" bestFit="1" customWidth="1"/>
    <col min="6434" max="6434" width="14.75" style="52" bestFit="1" customWidth="1"/>
    <col min="6435" max="6444" width="13.4140625" style="52" bestFit="1" customWidth="1"/>
    <col min="6445" max="6446" width="10.58203125" style="52" bestFit="1" customWidth="1"/>
    <col min="6447" max="6454" width="9.25" style="52" bestFit="1" customWidth="1"/>
    <col min="6455" max="6656" width="9.1640625" style="52"/>
    <col min="6657" max="6657" width="22" style="52" bestFit="1" customWidth="1"/>
    <col min="6658" max="6658" width="12.4140625" style="52" bestFit="1" customWidth="1"/>
    <col min="6659" max="6659" width="64.83203125" style="52" customWidth="1"/>
    <col min="6660" max="6670" width="14.83203125" style="52" bestFit="1" customWidth="1"/>
    <col min="6671" max="6681" width="16.4140625" style="52" bestFit="1" customWidth="1"/>
    <col min="6682" max="6683" width="14.83203125" style="52" bestFit="1" customWidth="1"/>
    <col min="6684" max="6689" width="9.25" style="52" bestFit="1" customWidth="1"/>
    <col min="6690" max="6690" width="14.75" style="52" bestFit="1" customWidth="1"/>
    <col min="6691" max="6700" width="13.4140625" style="52" bestFit="1" customWidth="1"/>
    <col min="6701" max="6702" width="10.58203125" style="52" bestFit="1" customWidth="1"/>
    <col min="6703" max="6710" width="9.25" style="52" bestFit="1" customWidth="1"/>
    <col min="6711" max="6912" width="9.1640625" style="52"/>
    <col min="6913" max="6913" width="22" style="52" bestFit="1" customWidth="1"/>
    <col min="6914" max="6914" width="12.4140625" style="52" bestFit="1" customWidth="1"/>
    <col min="6915" max="6915" width="64.83203125" style="52" customWidth="1"/>
    <col min="6916" max="6926" width="14.83203125" style="52" bestFit="1" customWidth="1"/>
    <col min="6927" max="6937" width="16.4140625" style="52" bestFit="1" customWidth="1"/>
    <col min="6938" max="6939" width="14.83203125" style="52" bestFit="1" customWidth="1"/>
    <col min="6940" max="6945" width="9.25" style="52" bestFit="1" customWidth="1"/>
    <col min="6946" max="6946" width="14.75" style="52" bestFit="1" customWidth="1"/>
    <col min="6947" max="6956" width="13.4140625" style="52" bestFit="1" customWidth="1"/>
    <col min="6957" max="6958" width="10.58203125" style="52" bestFit="1" customWidth="1"/>
    <col min="6959" max="6966" width="9.25" style="52" bestFit="1" customWidth="1"/>
    <col min="6967" max="7168" width="9.1640625" style="52"/>
    <col min="7169" max="7169" width="22" style="52" bestFit="1" customWidth="1"/>
    <col min="7170" max="7170" width="12.4140625" style="52" bestFit="1" customWidth="1"/>
    <col min="7171" max="7171" width="64.83203125" style="52" customWidth="1"/>
    <col min="7172" max="7182" width="14.83203125" style="52" bestFit="1" customWidth="1"/>
    <col min="7183" max="7193" width="16.4140625" style="52" bestFit="1" customWidth="1"/>
    <col min="7194" max="7195" width="14.83203125" style="52" bestFit="1" customWidth="1"/>
    <col min="7196" max="7201" width="9.25" style="52" bestFit="1" customWidth="1"/>
    <col min="7202" max="7202" width="14.75" style="52" bestFit="1" customWidth="1"/>
    <col min="7203" max="7212" width="13.4140625" style="52" bestFit="1" customWidth="1"/>
    <col min="7213" max="7214" width="10.58203125" style="52" bestFit="1" customWidth="1"/>
    <col min="7215" max="7222" width="9.25" style="52" bestFit="1" customWidth="1"/>
    <col min="7223" max="7424" width="9.1640625" style="52"/>
    <col min="7425" max="7425" width="22" style="52" bestFit="1" customWidth="1"/>
    <col min="7426" max="7426" width="12.4140625" style="52" bestFit="1" customWidth="1"/>
    <col min="7427" max="7427" width="64.83203125" style="52" customWidth="1"/>
    <col min="7428" max="7438" width="14.83203125" style="52" bestFit="1" customWidth="1"/>
    <col min="7439" max="7449" width="16.4140625" style="52" bestFit="1" customWidth="1"/>
    <col min="7450" max="7451" width="14.83203125" style="52" bestFit="1" customWidth="1"/>
    <col min="7452" max="7457" width="9.25" style="52" bestFit="1" customWidth="1"/>
    <col min="7458" max="7458" width="14.75" style="52" bestFit="1" customWidth="1"/>
    <col min="7459" max="7468" width="13.4140625" style="52" bestFit="1" customWidth="1"/>
    <col min="7469" max="7470" width="10.58203125" style="52" bestFit="1" customWidth="1"/>
    <col min="7471" max="7478" width="9.25" style="52" bestFit="1" customWidth="1"/>
    <col min="7479" max="7680" width="9.1640625" style="52"/>
    <col min="7681" max="7681" width="22" style="52" bestFit="1" customWidth="1"/>
    <col min="7682" max="7682" width="12.4140625" style="52" bestFit="1" customWidth="1"/>
    <col min="7683" max="7683" width="64.83203125" style="52" customWidth="1"/>
    <col min="7684" max="7694" width="14.83203125" style="52" bestFit="1" customWidth="1"/>
    <col min="7695" max="7705" width="16.4140625" style="52" bestFit="1" customWidth="1"/>
    <col min="7706" max="7707" width="14.83203125" style="52" bestFit="1" customWidth="1"/>
    <col min="7708" max="7713" width="9.25" style="52" bestFit="1" customWidth="1"/>
    <col min="7714" max="7714" width="14.75" style="52" bestFit="1" customWidth="1"/>
    <col min="7715" max="7724" width="13.4140625" style="52" bestFit="1" customWidth="1"/>
    <col min="7725" max="7726" width="10.58203125" style="52" bestFit="1" customWidth="1"/>
    <col min="7727" max="7734" width="9.25" style="52" bestFit="1" customWidth="1"/>
    <col min="7735" max="7936" width="9.1640625" style="52"/>
    <col min="7937" max="7937" width="22" style="52" bestFit="1" customWidth="1"/>
    <col min="7938" max="7938" width="12.4140625" style="52" bestFit="1" customWidth="1"/>
    <col min="7939" max="7939" width="64.83203125" style="52" customWidth="1"/>
    <col min="7940" max="7950" width="14.83203125" style="52" bestFit="1" customWidth="1"/>
    <col min="7951" max="7961" width="16.4140625" style="52" bestFit="1" customWidth="1"/>
    <col min="7962" max="7963" width="14.83203125" style="52" bestFit="1" customWidth="1"/>
    <col min="7964" max="7969" width="9.25" style="52" bestFit="1" customWidth="1"/>
    <col min="7970" max="7970" width="14.75" style="52" bestFit="1" customWidth="1"/>
    <col min="7971" max="7980" width="13.4140625" style="52" bestFit="1" customWidth="1"/>
    <col min="7981" max="7982" width="10.58203125" style="52" bestFit="1" customWidth="1"/>
    <col min="7983" max="7990" width="9.25" style="52" bestFit="1" customWidth="1"/>
    <col min="7991" max="8192" width="9.1640625" style="52"/>
    <col min="8193" max="8193" width="22" style="52" bestFit="1" customWidth="1"/>
    <col min="8194" max="8194" width="12.4140625" style="52" bestFit="1" customWidth="1"/>
    <col min="8195" max="8195" width="64.83203125" style="52" customWidth="1"/>
    <col min="8196" max="8206" width="14.83203125" style="52" bestFit="1" customWidth="1"/>
    <col min="8207" max="8217" width="16.4140625" style="52" bestFit="1" customWidth="1"/>
    <col min="8218" max="8219" width="14.83203125" style="52" bestFit="1" customWidth="1"/>
    <col min="8220" max="8225" width="9.25" style="52" bestFit="1" customWidth="1"/>
    <col min="8226" max="8226" width="14.75" style="52" bestFit="1" customWidth="1"/>
    <col min="8227" max="8236" width="13.4140625" style="52" bestFit="1" customWidth="1"/>
    <col min="8237" max="8238" width="10.58203125" style="52" bestFit="1" customWidth="1"/>
    <col min="8239" max="8246" width="9.25" style="52" bestFit="1" customWidth="1"/>
    <col min="8247" max="8448" width="9.1640625" style="52"/>
    <col min="8449" max="8449" width="22" style="52" bestFit="1" customWidth="1"/>
    <col min="8450" max="8450" width="12.4140625" style="52" bestFit="1" customWidth="1"/>
    <col min="8451" max="8451" width="64.83203125" style="52" customWidth="1"/>
    <col min="8452" max="8462" width="14.83203125" style="52" bestFit="1" customWidth="1"/>
    <col min="8463" max="8473" width="16.4140625" style="52" bestFit="1" customWidth="1"/>
    <col min="8474" max="8475" width="14.83203125" style="52" bestFit="1" customWidth="1"/>
    <col min="8476" max="8481" width="9.25" style="52" bestFit="1" customWidth="1"/>
    <col min="8482" max="8482" width="14.75" style="52" bestFit="1" customWidth="1"/>
    <col min="8483" max="8492" width="13.4140625" style="52" bestFit="1" customWidth="1"/>
    <col min="8493" max="8494" width="10.58203125" style="52" bestFit="1" customWidth="1"/>
    <col min="8495" max="8502" width="9.25" style="52" bestFit="1" customWidth="1"/>
    <col min="8503" max="8704" width="9.1640625" style="52"/>
    <col min="8705" max="8705" width="22" style="52" bestFit="1" customWidth="1"/>
    <col min="8706" max="8706" width="12.4140625" style="52" bestFit="1" customWidth="1"/>
    <col min="8707" max="8707" width="64.83203125" style="52" customWidth="1"/>
    <col min="8708" max="8718" width="14.83203125" style="52" bestFit="1" customWidth="1"/>
    <col min="8719" max="8729" width="16.4140625" style="52" bestFit="1" customWidth="1"/>
    <col min="8730" max="8731" width="14.83203125" style="52" bestFit="1" customWidth="1"/>
    <col min="8732" max="8737" width="9.25" style="52" bestFit="1" customWidth="1"/>
    <col min="8738" max="8738" width="14.75" style="52" bestFit="1" customWidth="1"/>
    <col min="8739" max="8748" width="13.4140625" style="52" bestFit="1" customWidth="1"/>
    <col min="8749" max="8750" width="10.58203125" style="52" bestFit="1" customWidth="1"/>
    <col min="8751" max="8758" width="9.25" style="52" bestFit="1" customWidth="1"/>
    <col min="8759" max="8960" width="9.1640625" style="52"/>
    <col min="8961" max="8961" width="22" style="52" bestFit="1" customWidth="1"/>
    <col min="8962" max="8962" width="12.4140625" style="52" bestFit="1" customWidth="1"/>
    <col min="8963" max="8963" width="64.83203125" style="52" customWidth="1"/>
    <col min="8964" max="8974" width="14.83203125" style="52" bestFit="1" customWidth="1"/>
    <col min="8975" max="8985" width="16.4140625" style="52" bestFit="1" customWidth="1"/>
    <col min="8986" max="8987" width="14.83203125" style="52" bestFit="1" customWidth="1"/>
    <col min="8988" max="8993" width="9.25" style="52" bestFit="1" customWidth="1"/>
    <col min="8994" max="8994" width="14.75" style="52" bestFit="1" customWidth="1"/>
    <col min="8995" max="9004" width="13.4140625" style="52" bestFit="1" customWidth="1"/>
    <col min="9005" max="9006" width="10.58203125" style="52" bestFit="1" customWidth="1"/>
    <col min="9007" max="9014" width="9.25" style="52" bestFit="1" customWidth="1"/>
    <col min="9015" max="9216" width="9.1640625" style="52"/>
    <col min="9217" max="9217" width="22" style="52" bestFit="1" customWidth="1"/>
    <col min="9218" max="9218" width="12.4140625" style="52" bestFit="1" customWidth="1"/>
    <col min="9219" max="9219" width="64.83203125" style="52" customWidth="1"/>
    <col min="9220" max="9230" width="14.83203125" style="52" bestFit="1" customWidth="1"/>
    <col min="9231" max="9241" width="16.4140625" style="52" bestFit="1" customWidth="1"/>
    <col min="9242" max="9243" width="14.83203125" style="52" bestFit="1" customWidth="1"/>
    <col min="9244" max="9249" width="9.25" style="52" bestFit="1" customWidth="1"/>
    <col min="9250" max="9250" width="14.75" style="52" bestFit="1" customWidth="1"/>
    <col min="9251" max="9260" width="13.4140625" style="52" bestFit="1" customWidth="1"/>
    <col min="9261" max="9262" width="10.58203125" style="52" bestFit="1" customWidth="1"/>
    <col min="9263" max="9270" width="9.25" style="52" bestFit="1" customWidth="1"/>
    <col min="9271" max="9472" width="9.1640625" style="52"/>
    <col min="9473" max="9473" width="22" style="52" bestFit="1" customWidth="1"/>
    <col min="9474" max="9474" width="12.4140625" style="52" bestFit="1" customWidth="1"/>
    <col min="9475" max="9475" width="64.83203125" style="52" customWidth="1"/>
    <col min="9476" max="9486" width="14.83203125" style="52" bestFit="1" customWidth="1"/>
    <col min="9487" max="9497" width="16.4140625" style="52" bestFit="1" customWidth="1"/>
    <col min="9498" max="9499" width="14.83203125" style="52" bestFit="1" customWidth="1"/>
    <col min="9500" max="9505" width="9.25" style="52" bestFit="1" customWidth="1"/>
    <col min="9506" max="9506" width="14.75" style="52" bestFit="1" customWidth="1"/>
    <col min="9507" max="9516" width="13.4140625" style="52" bestFit="1" customWidth="1"/>
    <col min="9517" max="9518" width="10.58203125" style="52" bestFit="1" customWidth="1"/>
    <col min="9519" max="9526" width="9.25" style="52" bestFit="1" customWidth="1"/>
    <col min="9527" max="9728" width="9.1640625" style="52"/>
    <col min="9729" max="9729" width="22" style="52" bestFit="1" customWidth="1"/>
    <col min="9730" max="9730" width="12.4140625" style="52" bestFit="1" customWidth="1"/>
    <col min="9731" max="9731" width="64.83203125" style="52" customWidth="1"/>
    <col min="9732" max="9742" width="14.83203125" style="52" bestFit="1" customWidth="1"/>
    <col min="9743" max="9753" width="16.4140625" style="52" bestFit="1" customWidth="1"/>
    <col min="9754" max="9755" width="14.83203125" style="52" bestFit="1" customWidth="1"/>
    <col min="9756" max="9761" width="9.25" style="52" bestFit="1" customWidth="1"/>
    <col min="9762" max="9762" width="14.75" style="52" bestFit="1" customWidth="1"/>
    <col min="9763" max="9772" width="13.4140625" style="52" bestFit="1" customWidth="1"/>
    <col min="9773" max="9774" width="10.58203125" style="52" bestFit="1" customWidth="1"/>
    <col min="9775" max="9782" width="9.25" style="52" bestFit="1" customWidth="1"/>
    <col min="9783" max="9984" width="9.1640625" style="52"/>
    <col min="9985" max="9985" width="22" style="52" bestFit="1" customWidth="1"/>
    <col min="9986" max="9986" width="12.4140625" style="52" bestFit="1" customWidth="1"/>
    <col min="9987" max="9987" width="64.83203125" style="52" customWidth="1"/>
    <col min="9988" max="9998" width="14.83203125" style="52" bestFit="1" customWidth="1"/>
    <col min="9999" max="10009" width="16.4140625" style="52" bestFit="1" customWidth="1"/>
    <col min="10010" max="10011" width="14.83203125" style="52" bestFit="1" customWidth="1"/>
    <col min="10012" max="10017" width="9.25" style="52" bestFit="1" customWidth="1"/>
    <col min="10018" max="10018" width="14.75" style="52" bestFit="1" customWidth="1"/>
    <col min="10019" max="10028" width="13.4140625" style="52" bestFit="1" customWidth="1"/>
    <col min="10029" max="10030" width="10.58203125" style="52" bestFit="1" customWidth="1"/>
    <col min="10031" max="10038" width="9.25" style="52" bestFit="1" customWidth="1"/>
    <col min="10039" max="10240" width="9.1640625" style="52"/>
    <col min="10241" max="10241" width="22" style="52" bestFit="1" customWidth="1"/>
    <col min="10242" max="10242" width="12.4140625" style="52" bestFit="1" customWidth="1"/>
    <col min="10243" max="10243" width="64.83203125" style="52" customWidth="1"/>
    <col min="10244" max="10254" width="14.83203125" style="52" bestFit="1" customWidth="1"/>
    <col min="10255" max="10265" width="16.4140625" style="52" bestFit="1" customWidth="1"/>
    <col min="10266" max="10267" width="14.83203125" style="52" bestFit="1" customWidth="1"/>
    <col min="10268" max="10273" width="9.25" style="52" bestFit="1" customWidth="1"/>
    <col min="10274" max="10274" width="14.75" style="52" bestFit="1" customWidth="1"/>
    <col min="10275" max="10284" width="13.4140625" style="52" bestFit="1" customWidth="1"/>
    <col min="10285" max="10286" width="10.58203125" style="52" bestFit="1" customWidth="1"/>
    <col min="10287" max="10294" width="9.25" style="52" bestFit="1" customWidth="1"/>
    <col min="10295" max="10496" width="9.1640625" style="52"/>
    <col min="10497" max="10497" width="22" style="52" bestFit="1" customWidth="1"/>
    <col min="10498" max="10498" width="12.4140625" style="52" bestFit="1" customWidth="1"/>
    <col min="10499" max="10499" width="64.83203125" style="52" customWidth="1"/>
    <col min="10500" max="10510" width="14.83203125" style="52" bestFit="1" customWidth="1"/>
    <col min="10511" max="10521" width="16.4140625" style="52" bestFit="1" customWidth="1"/>
    <col min="10522" max="10523" width="14.83203125" style="52" bestFit="1" customWidth="1"/>
    <col min="10524" max="10529" width="9.25" style="52" bestFit="1" customWidth="1"/>
    <col min="10530" max="10530" width="14.75" style="52" bestFit="1" customWidth="1"/>
    <col min="10531" max="10540" width="13.4140625" style="52" bestFit="1" customWidth="1"/>
    <col min="10541" max="10542" width="10.58203125" style="52" bestFit="1" customWidth="1"/>
    <col min="10543" max="10550" width="9.25" style="52" bestFit="1" customWidth="1"/>
    <col min="10551" max="10752" width="9.1640625" style="52"/>
    <col min="10753" max="10753" width="22" style="52" bestFit="1" customWidth="1"/>
    <col min="10754" max="10754" width="12.4140625" style="52" bestFit="1" customWidth="1"/>
    <col min="10755" max="10755" width="64.83203125" style="52" customWidth="1"/>
    <col min="10756" max="10766" width="14.83203125" style="52" bestFit="1" customWidth="1"/>
    <col min="10767" max="10777" width="16.4140625" style="52" bestFit="1" customWidth="1"/>
    <col min="10778" max="10779" width="14.83203125" style="52" bestFit="1" customWidth="1"/>
    <col min="10780" max="10785" width="9.25" style="52" bestFit="1" customWidth="1"/>
    <col min="10786" max="10786" width="14.75" style="52" bestFit="1" customWidth="1"/>
    <col min="10787" max="10796" width="13.4140625" style="52" bestFit="1" customWidth="1"/>
    <col min="10797" max="10798" width="10.58203125" style="52" bestFit="1" customWidth="1"/>
    <col min="10799" max="10806" width="9.25" style="52" bestFit="1" customWidth="1"/>
    <col min="10807" max="11008" width="9.1640625" style="52"/>
    <col min="11009" max="11009" width="22" style="52" bestFit="1" customWidth="1"/>
    <col min="11010" max="11010" width="12.4140625" style="52" bestFit="1" customWidth="1"/>
    <col min="11011" max="11011" width="64.83203125" style="52" customWidth="1"/>
    <col min="11012" max="11022" width="14.83203125" style="52" bestFit="1" customWidth="1"/>
    <col min="11023" max="11033" width="16.4140625" style="52" bestFit="1" customWidth="1"/>
    <col min="11034" max="11035" width="14.83203125" style="52" bestFit="1" customWidth="1"/>
    <col min="11036" max="11041" width="9.25" style="52" bestFit="1" customWidth="1"/>
    <col min="11042" max="11042" width="14.75" style="52" bestFit="1" customWidth="1"/>
    <col min="11043" max="11052" width="13.4140625" style="52" bestFit="1" customWidth="1"/>
    <col min="11053" max="11054" width="10.58203125" style="52" bestFit="1" customWidth="1"/>
    <col min="11055" max="11062" width="9.25" style="52" bestFit="1" customWidth="1"/>
    <col min="11063" max="11264" width="9.1640625" style="52"/>
    <col min="11265" max="11265" width="22" style="52" bestFit="1" customWidth="1"/>
    <col min="11266" max="11266" width="12.4140625" style="52" bestFit="1" customWidth="1"/>
    <col min="11267" max="11267" width="64.83203125" style="52" customWidth="1"/>
    <col min="11268" max="11278" width="14.83203125" style="52" bestFit="1" customWidth="1"/>
    <col min="11279" max="11289" width="16.4140625" style="52" bestFit="1" customWidth="1"/>
    <col min="11290" max="11291" width="14.83203125" style="52" bestFit="1" customWidth="1"/>
    <col min="11292" max="11297" width="9.25" style="52" bestFit="1" customWidth="1"/>
    <col min="11298" max="11298" width="14.75" style="52" bestFit="1" customWidth="1"/>
    <col min="11299" max="11308" width="13.4140625" style="52" bestFit="1" customWidth="1"/>
    <col min="11309" max="11310" width="10.58203125" style="52" bestFit="1" customWidth="1"/>
    <col min="11311" max="11318" width="9.25" style="52" bestFit="1" customWidth="1"/>
    <col min="11319" max="11520" width="9.1640625" style="52"/>
    <col min="11521" max="11521" width="22" style="52" bestFit="1" customWidth="1"/>
    <col min="11522" max="11522" width="12.4140625" style="52" bestFit="1" customWidth="1"/>
    <col min="11523" max="11523" width="64.83203125" style="52" customWidth="1"/>
    <col min="11524" max="11534" width="14.83203125" style="52" bestFit="1" customWidth="1"/>
    <col min="11535" max="11545" width="16.4140625" style="52" bestFit="1" customWidth="1"/>
    <col min="11546" max="11547" width="14.83203125" style="52" bestFit="1" customWidth="1"/>
    <col min="11548" max="11553" width="9.25" style="52" bestFit="1" customWidth="1"/>
    <col min="11554" max="11554" width="14.75" style="52" bestFit="1" customWidth="1"/>
    <col min="11555" max="11564" width="13.4140625" style="52" bestFit="1" customWidth="1"/>
    <col min="11565" max="11566" width="10.58203125" style="52" bestFit="1" customWidth="1"/>
    <col min="11567" max="11574" width="9.25" style="52" bestFit="1" customWidth="1"/>
    <col min="11575" max="11776" width="9.1640625" style="52"/>
    <col min="11777" max="11777" width="22" style="52" bestFit="1" customWidth="1"/>
    <col min="11778" max="11778" width="12.4140625" style="52" bestFit="1" customWidth="1"/>
    <col min="11779" max="11779" width="64.83203125" style="52" customWidth="1"/>
    <col min="11780" max="11790" width="14.83203125" style="52" bestFit="1" customWidth="1"/>
    <col min="11791" max="11801" width="16.4140625" style="52" bestFit="1" customWidth="1"/>
    <col min="11802" max="11803" width="14.83203125" style="52" bestFit="1" customWidth="1"/>
    <col min="11804" max="11809" width="9.25" style="52" bestFit="1" customWidth="1"/>
    <col min="11810" max="11810" width="14.75" style="52" bestFit="1" customWidth="1"/>
    <col min="11811" max="11820" width="13.4140625" style="52" bestFit="1" customWidth="1"/>
    <col min="11821" max="11822" width="10.58203125" style="52" bestFit="1" customWidth="1"/>
    <col min="11823" max="11830" width="9.25" style="52" bestFit="1" customWidth="1"/>
    <col min="11831" max="12032" width="9.1640625" style="52"/>
    <col min="12033" max="12033" width="22" style="52" bestFit="1" customWidth="1"/>
    <col min="12034" max="12034" width="12.4140625" style="52" bestFit="1" customWidth="1"/>
    <col min="12035" max="12035" width="64.83203125" style="52" customWidth="1"/>
    <col min="12036" max="12046" width="14.83203125" style="52" bestFit="1" customWidth="1"/>
    <col min="12047" max="12057" width="16.4140625" style="52" bestFit="1" customWidth="1"/>
    <col min="12058" max="12059" width="14.83203125" style="52" bestFit="1" customWidth="1"/>
    <col min="12060" max="12065" width="9.25" style="52" bestFit="1" customWidth="1"/>
    <col min="12066" max="12066" width="14.75" style="52" bestFit="1" customWidth="1"/>
    <col min="12067" max="12076" width="13.4140625" style="52" bestFit="1" customWidth="1"/>
    <col min="12077" max="12078" width="10.58203125" style="52" bestFit="1" customWidth="1"/>
    <col min="12079" max="12086" width="9.25" style="52" bestFit="1" customWidth="1"/>
    <col min="12087" max="12288" width="9.1640625" style="52"/>
    <col min="12289" max="12289" width="22" style="52" bestFit="1" customWidth="1"/>
    <col min="12290" max="12290" width="12.4140625" style="52" bestFit="1" customWidth="1"/>
    <col min="12291" max="12291" width="64.83203125" style="52" customWidth="1"/>
    <col min="12292" max="12302" width="14.83203125" style="52" bestFit="1" customWidth="1"/>
    <col min="12303" max="12313" width="16.4140625" style="52" bestFit="1" customWidth="1"/>
    <col min="12314" max="12315" width="14.83203125" style="52" bestFit="1" customWidth="1"/>
    <col min="12316" max="12321" width="9.25" style="52" bestFit="1" customWidth="1"/>
    <col min="12322" max="12322" width="14.75" style="52" bestFit="1" customWidth="1"/>
    <col min="12323" max="12332" width="13.4140625" style="52" bestFit="1" customWidth="1"/>
    <col min="12333" max="12334" width="10.58203125" style="52" bestFit="1" customWidth="1"/>
    <col min="12335" max="12342" width="9.25" style="52" bestFit="1" customWidth="1"/>
    <col min="12343" max="12544" width="9.1640625" style="52"/>
    <col min="12545" max="12545" width="22" style="52" bestFit="1" customWidth="1"/>
    <col min="12546" max="12546" width="12.4140625" style="52" bestFit="1" customWidth="1"/>
    <col min="12547" max="12547" width="64.83203125" style="52" customWidth="1"/>
    <col min="12548" max="12558" width="14.83203125" style="52" bestFit="1" customWidth="1"/>
    <col min="12559" max="12569" width="16.4140625" style="52" bestFit="1" customWidth="1"/>
    <col min="12570" max="12571" width="14.83203125" style="52" bestFit="1" customWidth="1"/>
    <col min="12572" max="12577" width="9.25" style="52" bestFit="1" customWidth="1"/>
    <col min="12578" max="12578" width="14.75" style="52" bestFit="1" customWidth="1"/>
    <col min="12579" max="12588" width="13.4140625" style="52" bestFit="1" customWidth="1"/>
    <col min="12589" max="12590" width="10.58203125" style="52" bestFit="1" customWidth="1"/>
    <col min="12591" max="12598" width="9.25" style="52" bestFit="1" customWidth="1"/>
    <col min="12599" max="12800" width="9.1640625" style="52"/>
    <col min="12801" max="12801" width="22" style="52" bestFit="1" customWidth="1"/>
    <col min="12802" max="12802" width="12.4140625" style="52" bestFit="1" customWidth="1"/>
    <col min="12803" max="12803" width="64.83203125" style="52" customWidth="1"/>
    <col min="12804" max="12814" width="14.83203125" style="52" bestFit="1" customWidth="1"/>
    <col min="12815" max="12825" width="16.4140625" style="52" bestFit="1" customWidth="1"/>
    <col min="12826" max="12827" width="14.83203125" style="52" bestFit="1" customWidth="1"/>
    <col min="12828" max="12833" width="9.25" style="52" bestFit="1" customWidth="1"/>
    <col min="12834" max="12834" width="14.75" style="52" bestFit="1" customWidth="1"/>
    <col min="12835" max="12844" width="13.4140625" style="52" bestFit="1" customWidth="1"/>
    <col min="12845" max="12846" width="10.58203125" style="52" bestFit="1" customWidth="1"/>
    <col min="12847" max="12854" width="9.25" style="52" bestFit="1" customWidth="1"/>
    <col min="12855" max="13056" width="9.1640625" style="52"/>
    <col min="13057" max="13057" width="22" style="52" bestFit="1" customWidth="1"/>
    <col min="13058" max="13058" width="12.4140625" style="52" bestFit="1" customWidth="1"/>
    <col min="13059" max="13059" width="64.83203125" style="52" customWidth="1"/>
    <col min="13060" max="13070" width="14.83203125" style="52" bestFit="1" customWidth="1"/>
    <col min="13071" max="13081" width="16.4140625" style="52" bestFit="1" customWidth="1"/>
    <col min="13082" max="13083" width="14.83203125" style="52" bestFit="1" customWidth="1"/>
    <col min="13084" max="13089" width="9.25" style="52" bestFit="1" customWidth="1"/>
    <col min="13090" max="13090" width="14.75" style="52" bestFit="1" customWidth="1"/>
    <col min="13091" max="13100" width="13.4140625" style="52" bestFit="1" customWidth="1"/>
    <col min="13101" max="13102" width="10.58203125" style="52" bestFit="1" customWidth="1"/>
    <col min="13103" max="13110" width="9.25" style="52" bestFit="1" customWidth="1"/>
    <col min="13111" max="13312" width="9.1640625" style="52"/>
    <col min="13313" max="13313" width="22" style="52" bestFit="1" customWidth="1"/>
    <col min="13314" max="13314" width="12.4140625" style="52" bestFit="1" customWidth="1"/>
    <col min="13315" max="13315" width="64.83203125" style="52" customWidth="1"/>
    <col min="13316" max="13326" width="14.83203125" style="52" bestFit="1" customWidth="1"/>
    <col min="13327" max="13337" width="16.4140625" style="52" bestFit="1" customWidth="1"/>
    <col min="13338" max="13339" width="14.83203125" style="52" bestFit="1" customWidth="1"/>
    <col min="13340" max="13345" width="9.25" style="52" bestFit="1" customWidth="1"/>
    <col min="13346" max="13346" width="14.75" style="52" bestFit="1" customWidth="1"/>
    <col min="13347" max="13356" width="13.4140625" style="52" bestFit="1" customWidth="1"/>
    <col min="13357" max="13358" width="10.58203125" style="52" bestFit="1" customWidth="1"/>
    <col min="13359" max="13366" width="9.25" style="52" bestFit="1" customWidth="1"/>
    <col min="13367" max="13568" width="9.1640625" style="52"/>
    <col min="13569" max="13569" width="22" style="52" bestFit="1" customWidth="1"/>
    <col min="13570" max="13570" width="12.4140625" style="52" bestFit="1" customWidth="1"/>
    <col min="13571" max="13571" width="64.83203125" style="52" customWidth="1"/>
    <col min="13572" max="13582" width="14.83203125" style="52" bestFit="1" customWidth="1"/>
    <col min="13583" max="13593" width="16.4140625" style="52" bestFit="1" customWidth="1"/>
    <col min="13594" max="13595" width="14.83203125" style="52" bestFit="1" customWidth="1"/>
    <col min="13596" max="13601" width="9.25" style="52" bestFit="1" customWidth="1"/>
    <col min="13602" max="13602" width="14.75" style="52" bestFit="1" customWidth="1"/>
    <col min="13603" max="13612" width="13.4140625" style="52" bestFit="1" customWidth="1"/>
    <col min="13613" max="13614" width="10.58203125" style="52" bestFit="1" customWidth="1"/>
    <col min="13615" max="13622" width="9.25" style="52" bestFit="1" customWidth="1"/>
    <col min="13623" max="13824" width="9.1640625" style="52"/>
    <col min="13825" max="13825" width="22" style="52" bestFit="1" customWidth="1"/>
    <col min="13826" max="13826" width="12.4140625" style="52" bestFit="1" customWidth="1"/>
    <col min="13827" max="13827" width="64.83203125" style="52" customWidth="1"/>
    <col min="13828" max="13838" width="14.83203125" style="52" bestFit="1" customWidth="1"/>
    <col min="13839" max="13849" width="16.4140625" style="52" bestFit="1" customWidth="1"/>
    <col min="13850" max="13851" width="14.83203125" style="52" bestFit="1" customWidth="1"/>
    <col min="13852" max="13857" width="9.25" style="52" bestFit="1" customWidth="1"/>
    <col min="13858" max="13858" width="14.75" style="52" bestFit="1" customWidth="1"/>
    <col min="13859" max="13868" width="13.4140625" style="52" bestFit="1" customWidth="1"/>
    <col min="13869" max="13870" width="10.58203125" style="52" bestFit="1" customWidth="1"/>
    <col min="13871" max="13878" width="9.25" style="52" bestFit="1" customWidth="1"/>
    <col min="13879" max="14080" width="9.1640625" style="52"/>
    <col min="14081" max="14081" width="22" style="52" bestFit="1" customWidth="1"/>
    <col min="14082" max="14082" width="12.4140625" style="52" bestFit="1" customWidth="1"/>
    <col min="14083" max="14083" width="64.83203125" style="52" customWidth="1"/>
    <col min="14084" max="14094" width="14.83203125" style="52" bestFit="1" customWidth="1"/>
    <col min="14095" max="14105" width="16.4140625" style="52" bestFit="1" customWidth="1"/>
    <col min="14106" max="14107" width="14.83203125" style="52" bestFit="1" customWidth="1"/>
    <col min="14108" max="14113" width="9.25" style="52" bestFit="1" customWidth="1"/>
    <col min="14114" max="14114" width="14.75" style="52" bestFit="1" customWidth="1"/>
    <col min="14115" max="14124" width="13.4140625" style="52" bestFit="1" customWidth="1"/>
    <col min="14125" max="14126" width="10.58203125" style="52" bestFit="1" customWidth="1"/>
    <col min="14127" max="14134" width="9.25" style="52" bestFit="1" customWidth="1"/>
    <col min="14135" max="14336" width="9.1640625" style="52"/>
    <col min="14337" max="14337" width="22" style="52" bestFit="1" customWidth="1"/>
    <col min="14338" max="14338" width="12.4140625" style="52" bestFit="1" customWidth="1"/>
    <col min="14339" max="14339" width="64.83203125" style="52" customWidth="1"/>
    <col min="14340" max="14350" width="14.83203125" style="52" bestFit="1" customWidth="1"/>
    <col min="14351" max="14361" width="16.4140625" style="52" bestFit="1" customWidth="1"/>
    <col min="14362" max="14363" width="14.83203125" style="52" bestFit="1" customWidth="1"/>
    <col min="14364" max="14369" width="9.25" style="52" bestFit="1" customWidth="1"/>
    <col min="14370" max="14370" width="14.75" style="52" bestFit="1" customWidth="1"/>
    <col min="14371" max="14380" width="13.4140625" style="52" bestFit="1" customWidth="1"/>
    <col min="14381" max="14382" width="10.58203125" style="52" bestFit="1" customWidth="1"/>
    <col min="14383" max="14390" width="9.25" style="52" bestFit="1" customWidth="1"/>
    <col min="14391" max="14592" width="9.1640625" style="52"/>
    <col min="14593" max="14593" width="22" style="52" bestFit="1" customWidth="1"/>
    <col min="14594" max="14594" width="12.4140625" style="52" bestFit="1" customWidth="1"/>
    <col min="14595" max="14595" width="64.83203125" style="52" customWidth="1"/>
    <col min="14596" max="14606" width="14.83203125" style="52" bestFit="1" customWidth="1"/>
    <col min="14607" max="14617" width="16.4140625" style="52" bestFit="1" customWidth="1"/>
    <col min="14618" max="14619" width="14.83203125" style="52" bestFit="1" customWidth="1"/>
    <col min="14620" max="14625" width="9.25" style="52" bestFit="1" customWidth="1"/>
    <col min="14626" max="14626" width="14.75" style="52" bestFit="1" customWidth="1"/>
    <col min="14627" max="14636" width="13.4140625" style="52" bestFit="1" customWidth="1"/>
    <col min="14637" max="14638" width="10.58203125" style="52" bestFit="1" customWidth="1"/>
    <col min="14639" max="14646" width="9.25" style="52" bestFit="1" customWidth="1"/>
    <col min="14647" max="14848" width="9.1640625" style="52"/>
    <col min="14849" max="14849" width="22" style="52" bestFit="1" customWidth="1"/>
    <col min="14850" max="14850" width="12.4140625" style="52" bestFit="1" customWidth="1"/>
    <col min="14851" max="14851" width="64.83203125" style="52" customWidth="1"/>
    <col min="14852" max="14862" width="14.83203125" style="52" bestFit="1" customWidth="1"/>
    <col min="14863" max="14873" width="16.4140625" style="52" bestFit="1" customWidth="1"/>
    <col min="14874" max="14875" width="14.83203125" style="52" bestFit="1" customWidth="1"/>
    <col min="14876" max="14881" width="9.25" style="52" bestFit="1" customWidth="1"/>
    <col min="14882" max="14882" width="14.75" style="52" bestFit="1" customWidth="1"/>
    <col min="14883" max="14892" width="13.4140625" style="52" bestFit="1" customWidth="1"/>
    <col min="14893" max="14894" width="10.58203125" style="52" bestFit="1" customWidth="1"/>
    <col min="14895" max="14902" width="9.25" style="52" bestFit="1" customWidth="1"/>
    <col min="14903" max="15104" width="9.1640625" style="52"/>
    <col min="15105" max="15105" width="22" style="52" bestFit="1" customWidth="1"/>
    <col min="15106" max="15106" width="12.4140625" style="52" bestFit="1" customWidth="1"/>
    <col min="15107" max="15107" width="64.83203125" style="52" customWidth="1"/>
    <col min="15108" max="15118" width="14.83203125" style="52" bestFit="1" customWidth="1"/>
    <col min="15119" max="15129" width="16.4140625" style="52" bestFit="1" customWidth="1"/>
    <col min="15130" max="15131" width="14.83203125" style="52" bestFit="1" customWidth="1"/>
    <col min="15132" max="15137" width="9.25" style="52" bestFit="1" customWidth="1"/>
    <col min="15138" max="15138" width="14.75" style="52" bestFit="1" customWidth="1"/>
    <col min="15139" max="15148" width="13.4140625" style="52" bestFit="1" customWidth="1"/>
    <col min="15149" max="15150" width="10.58203125" style="52" bestFit="1" customWidth="1"/>
    <col min="15151" max="15158" width="9.25" style="52" bestFit="1" customWidth="1"/>
    <col min="15159" max="15360" width="9.1640625" style="52"/>
    <col min="15361" max="15361" width="22" style="52" bestFit="1" customWidth="1"/>
    <col min="15362" max="15362" width="12.4140625" style="52" bestFit="1" customWidth="1"/>
    <col min="15363" max="15363" width="64.83203125" style="52" customWidth="1"/>
    <col min="15364" max="15374" width="14.83203125" style="52" bestFit="1" customWidth="1"/>
    <col min="15375" max="15385" width="16.4140625" style="52" bestFit="1" customWidth="1"/>
    <col min="15386" max="15387" width="14.83203125" style="52" bestFit="1" customWidth="1"/>
    <col min="15388" max="15393" width="9.25" style="52" bestFit="1" customWidth="1"/>
    <col min="15394" max="15394" width="14.75" style="52" bestFit="1" customWidth="1"/>
    <col min="15395" max="15404" width="13.4140625" style="52" bestFit="1" customWidth="1"/>
    <col min="15405" max="15406" width="10.58203125" style="52" bestFit="1" customWidth="1"/>
    <col min="15407" max="15414" width="9.25" style="52" bestFit="1" customWidth="1"/>
    <col min="15415" max="15616" width="9.1640625" style="52"/>
    <col min="15617" max="15617" width="22" style="52" bestFit="1" customWidth="1"/>
    <col min="15618" max="15618" width="12.4140625" style="52" bestFit="1" customWidth="1"/>
    <col min="15619" max="15619" width="64.83203125" style="52" customWidth="1"/>
    <col min="15620" max="15630" width="14.83203125" style="52" bestFit="1" customWidth="1"/>
    <col min="15631" max="15641" width="16.4140625" style="52" bestFit="1" customWidth="1"/>
    <col min="15642" max="15643" width="14.83203125" style="52" bestFit="1" customWidth="1"/>
    <col min="15644" max="15649" width="9.25" style="52" bestFit="1" customWidth="1"/>
    <col min="15650" max="15650" width="14.75" style="52" bestFit="1" customWidth="1"/>
    <col min="15651" max="15660" width="13.4140625" style="52" bestFit="1" customWidth="1"/>
    <col min="15661" max="15662" width="10.58203125" style="52" bestFit="1" customWidth="1"/>
    <col min="15663" max="15670" width="9.25" style="52" bestFit="1" customWidth="1"/>
    <col min="15671" max="15872" width="9.1640625" style="52"/>
    <col min="15873" max="15873" width="22" style="52" bestFit="1" customWidth="1"/>
    <col min="15874" max="15874" width="12.4140625" style="52" bestFit="1" customWidth="1"/>
    <col min="15875" max="15875" width="64.83203125" style="52" customWidth="1"/>
    <col min="15876" max="15886" width="14.83203125" style="52" bestFit="1" customWidth="1"/>
    <col min="15887" max="15897" width="16.4140625" style="52" bestFit="1" customWidth="1"/>
    <col min="15898" max="15899" width="14.83203125" style="52" bestFit="1" customWidth="1"/>
    <col min="15900" max="15905" width="9.25" style="52" bestFit="1" customWidth="1"/>
    <col min="15906" max="15906" width="14.75" style="52" bestFit="1" customWidth="1"/>
    <col min="15907" max="15916" width="13.4140625" style="52" bestFit="1" customWidth="1"/>
    <col min="15917" max="15918" width="10.58203125" style="52" bestFit="1" customWidth="1"/>
    <col min="15919" max="15926" width="9.25" style="52" bestFit="1" customWidth="1"/>
    <col min="15927" max="16128" width="9.1640625" style="52"/>
    <col min="16129" max="16129" width="22" style="52" bestFit="1" customWidth="1"/>
    <col min="16130" max="16130" width="12.4140625" style="52" bestFit="1" customWidth="1"/>
    <col min="16131" max="16131" width="64.83203125" style="52" customWidth="1"/>
    <col min="16132" max="16142" width="14.83203125" style="52" bestFit="1" customWidth="1"/>
    <col min="16143" max="16153" width="16.4140625" style="52" bestFit="1" customWidth="1"/>
    <col min="16154" max="16155" width="14.83203125" style="52" bestFit="1" customWidth="1"/>
    <col min="16156" max="16161" width="9.25" style="52" bestFit="1" customWidth="1"/>
    <col min="16162" max="16162" width="14.75" style="52" bestFit="1" customWidth="1"/>
    <col min="16163" max="16172" width="13.4140625" style="52" bestFit="1" customWidth="1"/>
    <col min="16173" max="16174" width="10.58203125" style="52" bestFit="1" customWidth="1"/>
    <col min="16175" max="16182" width="9.25" style="52" bestFit="1" customWidth="1"/>
    <col min="16183" max="16384" width="9.1640625" style="52"/>
  </cols>
  <sheetData>
    <row r="1" spans="1:33" x14ac:dyDescent="0.35">
      <c r="C1" s="52" t="s">
        <v>36</v>
      </c>
    </row>
    <row r="2" spans="1:33" x14ac:dyDescent="0.35">
      <c r="C2" s="53"/>
      <c r="F2" s="180"/>
      <c r="G2" s="180"/>
      <c r="H2" s="180"/>
      <c r="I2" s="180"/>
      <c r="J2" s="180"/>
      <c r="K2" s="180"/>
      <c r="L2" s="180"/>
      <c r="M2" s="180"/>
      <c r="N2" s="180"/>
    </row>
    <row r="3" spans="1:33" ht="15.95" x14ac:dyDescent="0.35">
      <c r="D3" s="181" t="s">
        <v>37</v>
      </c>
      <c r="E3" s="181"/>
      <c r="F3" s="111"/>
      <c r="G3" s="111"/>
      <c r="H3" s="111"/>
      <c r="I3" s="111"/>
      <c r="J3" s="111"/>
      <c r="K3" s="111"/>
      <c r="L3" s="111"/>
      <c r="M3" s="111"/>
      <c r="N3" s="111"/>
    </row>
    <row r="4" spans="1:33" ht="21.15" customHeight="1" x14ac:dyDescent="0.35">
      <c r="D4" s="54" t="s">
        <v>38</v>
      </c>
      <c r="E4" s="54" t="s">
        <v>38</v>
      </c>
      <c r="F4" s="111" t="s">
        <v>38</v>
      </c>
      <c r="G4" s="111" t="s">
        <v>38</v>
      </c>
      <c r="H4" s="111" t="s">
        <v>38</v>
      </c>
      <c r="I4" s="111" t="s">
        <v>38</v>
      </c>
      <c r="J4" s="111" t="s">
        <v>38</v>
      </c>
      <c r="K4" s="111" t="s">
        <v>38</v>
      </c>
      <c r="L4" s="111" t="s">
        <v>38</v>
      </c>
      <c r="M4" s="111" t="s">
        <v>38</v>
      </c>
      <c r="N4" s="111" t="s">
        <v>38</v>
      </c>
      <c r="O4" s="52" t="s">
        <v>38</v>
      </c>
      <c r="P4" s="52" t="s">
        <v>38</v>
      </c>
      <c r="Q4" s="52" t="s">
        <v>38</v>
      </c>
      <c r="R4" s="52" t="s">
        <v>38</v>
      </c>
      <c r="S4" s="52" t="s">
        <v>38</v>
      </c>
      <c r="T4" s="52" t="s">
        <v>38</v>
      </c>
      <c r="U4" s="52" t="s">
        <v>38</v>
      </c>
      <c r="V4" s="52" t="s">
        <v>38</v>
      </c>
      <c r="W4" s="52" t="s">
        <v>38</v>
      </c>
      <c r="X4" s="52" t="s">
        <v>38</v>
      </c>
      <c r="Y4" s="52" t="s">
        <v>38</v>
      </c>
      <c r="Z4" s="52" t="s">
        <v>38</v>
      </c>
      <c r="AA4" s="52" t="s">
        <v>38</v>
      </c>
      <c r="AB4" s="52" t="s">
        <v>38</v>
      </c>
      <c r="AC4" s="52" t="s">
        <v>38</v>
      </c>
      <c r="AD4" s="52" t="s">
        <v>38</v>
      </c>
      <c r="AE4" s="52" t="s">
        <v>38</v>
      </c>
      <c r="AF4" s="52" t="s">
        <v>38</v>
      </c>
      <c r="AG4" s="52" t="s">
        <v>38</v>
      </c>
    </row>
    <row r="5" spans="1:33" ht="20.05" customHeight="1" x14ac:dyDescent="0.35">
      <c r="A5" s="55"/>
      <c r="B5" s="55"/>
      <c r="C5" s="56" t="s">
        <v>13</v>
      </c>
      <c r="D5" s="54">
        <v>2021</v>
      </c>
      <c r="E5" s="54">
        <v>2022</v>
      </c>
      <c r="F5" s="54">
        <v>2023</v>
      </c>
      <c r="G5" s="54">
        <v>2024</v>
      </c>
      <c r="H5" s="54">
        <v>2025</v>
      </c>
      <c r="I5" s="54">
        <v>2026</v>
      </c>
      <c r="J5" s="54">
        <v>2027</v>
      </c>
      <c r="K5" s="54">
        <v>2028</v>
      </c>
      <c r="L5" s="54">
        <v>2029</v>
      </c>
      <c r="M5" s="54">
        <v>2030</v>
      </c>
      <c r="N5" s="54">
        <v>2031</v>
      </c>
      <c r="O5" s="52">
        <v>2032</v>
      </c>
      <c r="P5" s="52">
        <v>2033</v>
      </c>
      <c r="Q5" s="52">
        <v>2034</v>
      </c>
      <c r="R5" s="52">
        <v>2035</v>
      </c>
      <c r="S5" s="52">
        <v>2036</v>
      </c>
      <c r="T5" s="52">
        <v>2037</v>
      </c>
      <c r="U5" s="52">
        <v>2038</v>
      </c>
      <c r="V5" s="52">
        <v>2039</v>
      </c>
      <c r="W5" s="52">
        <v>2040</v>
      </c>
      <c r="X5" s="52">
        <v>2041</v>
      </c>
      <c r="Y5" s="52">
        <v>2042</v>
      </c>
      <c r="Z5" s="52">
        <v>2043</v>
      </c>
      <c r="AA5" s="52">
        <v>2044</v>
      </c>
      <c r="AB5" s="52">
        <v>2045</v>
      </c>
      <c r="AC5" s="52">
        <v>2046</v>
      </c>
      <c r="AD5" s="52">
        <v>2047</v>
      </c>
      <c r="AE5" s="52">
        <v>2048</v>
      </c>
      <c r="AF5" s="52">
        <v>2049</v>
      </c>
      <c r="AG5" s="52">
        <v>2050</v>
      </c>
    </row>
    <row r="6" spans="1:33" ht="20.05" customHeight="1" x14ac:dyDescent="0.35">
      <c r="A6" s="57"/>
      <c r="B6" s="57"/>
      <c r="C6" s="5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33" ht="20.05" customHeight="1" x14ac:dyDescent="0.35">
      <c r="A7" s="55"/>
      <c r="B7" s="55"/>
      <c r="C7" s="55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33" ht="20.05" customHeight="1" x14ac:dyDescent="0.35">
      <c r="A8" s="57" t="s">
        <v>39</v>
      </c>
      <c r="B8" s="59"/>
      <c r="C8" s="59" t="s">
        <v>40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33" ht="20.05" customHeight="1" x14ac:dyDescent="0.35">
      <c r="A9" s="55"/>
      <c r="B9" s="59" t="s">
        <v>41</v>
      </c>
      <c r="C9" s="59" t="s">
        <v>42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</row>
    <row r="10" spans="1:33" ht="20.05" customHeight="1" x14ac:dyDescent="0.35">
      <c r="A10" s="61" t="s">
        <v>43</v>
      </c>
      <c r="B10" s="59" t="s">
        <v>44</v>
      </c>
      <c r="C10" s="59" t="s">
        <v>45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</row>
    <row r="11" spans="1:33" ht="20.05" customHeight="1" x14ac:dyDescent="0.35">
      <c r="A11" s="62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1:33" ht="20.05" customHeight="1" x14ac:dyDescent="0.35">
      <c r="A12" s="57"/>
      <c r="B12" s="59"/>
      <c r="C12" s="59" t="s">
        <v>46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33" ht="20.05" customHeight="1" x14ac:dyDescent="0.35">
      <c r="A13" s="55"/>
      <c r="B13" s="59"/>
      <c r="C13" s="59" t="s">
        <v>47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1:33" ht="20.05" customHeight="1" x14ac:dyDescent="0.35">
      <c r="A14" s="55" t="s">
        <v>48</v>
      </c>
      <c r="B14" s="59" t="s">
        <v>49</v>
      </c>
      <c r="C14" s="59" t="s">
        <v>50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</row>
    <row r="15" spans="1:33" ht="20.05" customHeight="1" x14ac:dyDescent="0.35">
      <c r="A15" s="55" t="s">
        <v>51</v>
      </c>
      <c r="B15" s="59" t="s">
        <v>52</v>
      </c>
      <c r="C15" s="59" t="s">
        <v>53</v>
      </c>
      <c r="D15" s="60">
        <v>750000</v>
      </c>
      <c r="E15" s="60">
        <v>750000</v>
      </c>
      <c r="F15" s="60">
        <v>780718.06819917588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33" ht="20.05" customHeight="1" x14ac:dyDescent="0.35">
      <c r="A16" s="55"/>
      <c r="B16" s="59" t="s">
        <v>54</v>
      </c>
      <c r="C16" s="59" t="s">
        <v>55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33" ht="20.05" customHeight="1" x14ac:dyDescent="0.35">
      <c r="A17" s="55" t="s">
        <v>56</v>
      </c>
      <c r="B17" s="59" t="s">
        <v>57</v>
      </c>
      <c r="C17" s="59" t="s">
        <v>58</v>
      </c>
      <c r="D17" s="60">
        <v>925000</v>
      </c>
      <c r="E17" s="60">
        <v>925000</v>
      </c>
      <c r="F17" s="60">
        <v>950498.9584505558</v>
      </c>
      <c r="G17" s="60">
        <v>975997.91690111172</v>
      </c>
      <c r="H17" s="60">
        <v>1001496.8753516675</v>
      </c>
      <c r="I17" s="60">
        <v>1026995.8338022234</v>
      </c>
      <c r="J17" s="60">
        <v>1052494.7922527792</v>
      </c>
      <c r="K17" s="60">
        <v>1077993.750703335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</row>
    <row r="18" spans="1:33" ht="20.05" customHeight="1" x14ac:dyDescent="0.35">
      <c r="A18" s="55"/>
      <c r="B18" s="59" t="s">
        <v>57</v>
      </c>
      <c r="C18" s="59" t="s">
        <v>59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1:33" ht="20.05" customHeight="1" x14ac:dyDescent="0.35">
      <c r="A19" s="55"/>
      <c r="B19" s="59" t="s">
        <v>60</v>
      </c>
      <c r="C19" s="59" t="s">
        <v>61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</row>
    <row r="20" spans="1:33" ht="20.05" customHeight="1" x14ac:dyDescent="0.35">
      <c r="A20" s="55"/>
      <c r="B20" s="59" t="s">
        <v>62</v>
      </c>
      <c r="C20" s="59" t="s">
        <v>63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</row>
    <row r="21" spans="1:33" ht="20.05" customHeight="1" x14ac:dyDescent="0.35">
      <c r="A21" s="55"/>
      <c r="B21" s="59" t="s">
        <v>64</v>
      </c>
      <c r="C21" s="59" t="s">
        <v>65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</row>
    <row r="22" spans="1:33" ht="20.05" customHeight="1" x14ac:dyDescent="0.35">
      <c r="A22" s="62"/>
      <c r="B22" s="59" t="s">
        <v>44</v>
      </c>
      <c r="C22" s="59" t="s">
        <v>66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</row>
    <row r="23" spans="1:33" ht="20.05" customHeight="1" x14ac:dyDescent="0.35">
      <c r="A23" s="57"/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</row>
    <row r="24" spans="1:33" ht="20.05" customHeight="1" x14ac:dyDescent="0.35">
      <c r="A24" s="55"/>
      <c r="B24" s="59"/>
      <c r="C24" s="59" t="s">
        <v>46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</row>
    <row r="25" spans="1:33" ht="20.05" customHeight="1" x14ac:dyDescent="0.35">
      <c r="A25" s="55"/>
      <c r="B25" s="59"/>
      <c r="C25" s="59" t="s">
        <v>67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</row>
    <row r="26" spans="1:33" ht="20.05" customHeight="1" x14ac:dyDescent="0.35">
      <c r="A26" s="55" t="s">
        <v>68</v>
      </c>
      <c r="B26" s="59" t="s">
        <v>69</v>
      </c>
      <c r="C26" s="59" t="s">
        <v>70</v>
      </c>
      <c r="D26" s="60">
        <v>50000</v>
      </c>
      <c r="E26" s="60">
        <v>50000</v>
      </c>
      <c r="F26" s="60">
        <v>305174.99999999994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</row>
    <row r="27" spans="1:33" ht="20.05" customHeight="1" x14ac:dyDescent="0.35">
      <c r="A27" s="55" t="s">
        <v>71</v>
      </c>
      <c r="B27" s="59" t="s">
        <v>57</v>
      </c>
      <c r="C27" s="59" t="s">
        <v>72</v>
      </c>
      <c r="D27" s="60">
        <v>75000</v>
      </c>
      <c r="E27" s="60">
        <v>75000</v>
      </c>
      <c r="F27" s="60">
        <v>79617.70833532016</v>
      </c>
      <c r="G27" s="60">
        <v>84235.416670640319</v>
      </c>
      <c r="H27" s="60">
        <v>88853.125005960479</v>
      </c>
      <c r="I27" s="60">
        <v>93470.833341280639</v>
      </c>
      <c r="J27" s="60">
        <v>98088.541676600798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</row>
    <row r="28" spans="1:33" ht="20.05" customHeight="1" x14ac:dyDescent="0.35">
      <c r="A28" s="55" t="s">
        <v>73</v>
      </c>
      <c r="B28" s="59" t="s">
        <v>57</v>
      </c>
      <c r="C28" s="59" t="s">
        <v>74</v>
      </c>
      <c r="D28" s="60">
        <v>500000</v>
      </c>
      <c r="E28" s="60">
        <v>500000</v>
      </c>
      <c r="F28" s="60">
        <v>517174.99991801742</v>
      </c>
      <c r="G28" s="60">
        <v>534349.99983603484</v>
      </c>
      <c r="H28" s="60">
        <v>551524.99975405226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</row>
    <row r="29" spans="1:33" ht="20.05" customHeight="1" x14ac:dyDescent="0.35">
      <c r="A29" s="55" t="s">
        <v>75</v>
      </c>
      <c r="B29" s="59" t="s">
        <v>62</v>
      </c>
      <c r="C29" s="59" t="s">
        <v>76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1:33" ht="20.05" customHeight="1" x14ac:dyDescent="0.35">
      <c r="A30" s="55" t="s">
        <v>77</v>
      </c>
      <c r="B30" s="59" t="s">
        <v>62</v>
      </c>
      <c r="C30" s="59" t="s">
        <v>78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1:33" ht="20.05" customHeight="1" x14ac:dyDescent="0.35">
      <c r="A31" s="55"/>
      <c r="B31" s="59" t="s">
        <v>79</v>
      </c>
      <c r="C31" s="59" t="s">
        <v>80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:33" ht="20.05" customHeight="1" x14ac:dyDescent="0.35">
      <c r="A32" s="63" t="s">
        <v>81</v>
      </c>
      <c r="B32" s="59" t="s">
        <v>82</v>
      </c>
      <c r="C32" s="59" t="s">
        <v>83</v>
      </c>
      <c r="D32" s="60">
        <v>500000</v>
      </c>
      <c r="E32" s="60">
        <v>500000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</row>
    <row r="33" spans="1:33" ht="20.05" customHeight="1" x14ac:dyDescent="0.35">
      <c r="A33" s="57"/>
      <c r="B33" s="59" t="s">
        <v>64</v>
      </c>
      <c r="C33" s="59" t="s">
        <v>84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</row>
    <row r="34" spans="1:33" ht="20.05" customHeight="1" x14ac:dyDescent="0.35">
      <c r="A34" s="55"/>
      <c r="B34" s="59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</row>
    <row r="35" spans="1:33" ht="20.05" customHeight="1" x14ac:dyDescent="0.35">
      <c r="A35" s="55"/>
      <c r="B35" s="59"/>
      <c r="C35" s="59" t="s">
        <v>46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</row>
    <row r="36" spans="1:33" ht="20.05" customHeight="1" x14ac:dyDescent="0.35">
      <c r="A36" s="55"/>
      <c r="B36" s="59"/>
      <c r="C36" s="59" t="s">
        <v>85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:33" ht="20.05" customHeight="1" x14ac:dyDescent="0.35">
      <c r="A37" s="55"/>
      <c r="B37" s="59" t="s">
        <v>86</v>
      </c>
      <c r="C37" s="59" t="s">
        <v>87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spans="1:33" ht="20.05" customHeight="1" x14ac:dyDescent="0.35">
      <c r="A38" s="55"/>
      <c r="B38" s="59" t="s">
        <v>88</v>
      </c>
      <c r="C38" s="59" t="s">
        <v>89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</row>
    <row r="39" spans="1:33" ht="20.05" customHeight="1" x14ac:dyDescent="0.35">
      <c r="A39" s="64" t="s">
        <v>90</v>
      </c>
      <c r="B39" s="59" t="s">
        <v>57</v>
      </c>
      <c r="C39" s="59" t="s">
        <v>91</v>
      </c>
      <c r="D39" s="60">
        <v>616000</v>
      </c>
      <c r="E39" s="60">
        <v>616000</v>
      </c>
      <c r="F39" s="60">
        <v>677164.2363184148</v>
      </c>
      <c r="G39" s="60">
        <v>715254.76354425598</v>
      </c>
      <c r="H39" s="60">
        <v>754271.58167752344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1:33" ht="20.05" customHeight="1" x14ac:dyDescent="0.35">
      <c r="A40" s="55" t="s">
        <v>92</v>
      </c>
      <c r="B40" s="59" t="s">
        <v>44</v>
      </c>
      <c r="C40" s="59" t="s">
        <v>93</v>
      </c>
      <c r="D40" s="60">
        <v>600000</v>
      </c>
      <c r="E40" s="60">
        <v>600000</v>
      </c>
      <c r="F40" s="60">
        <v>607697.27261629968</v>
      </c>
      <c r="G40" s="60">
        <v>615394.54523259937</v>
      </c>
      <c r="H40" s="60">
        <v>623091.81784889905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</row>
    <row r="41" spans="1:33" ht="20.05" customHeight="1" x14ac:dyDescent="0.35">
      <c r="A41" s="55"/>
      <c r="B41" s="59"/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</row>
    <row r="42" spans="1:33" ht="20.05" customHeight="1" x14ac:dyDescent="0.35">
      <c r="A42" s="55"/>
      <c r="B42" s="59"/>
      <c r="C42" s="59" t="s">
        <v>46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1:33" ht="20.05" customHeight="1" x14ac:dyDescent="0.35">
      <c r="A43" s="65"/>
      <c r="B43" s="59"/>
      <c r="C43" s="59" t="s">
        <v>94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</row>
    <row r="44" spans="1:33" ht="20.05" customHeight="1" x14ac:dyDescent="0.35">
      <c r="A44" s="55" t="s">
        <v>95</v>
      </c>
      <c r="B44" s="59" t="s">
        <v>96</v>
      </c>
      <c r="C44" s="59" t="s">
        <v>97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</row>
    <row r="45" spans="1:33" ht="20.05" customHeight="1" x14ac:dyDescent="0.35">
      <c r="A45" s="55" t="s">
        <v>98</v>
      </c>
      <c r="B45" s="59" t="s">
        <v>79</v>
      </c>
      <c r="C45" s="59" t="s">
        <v>99</v>
      </c>
      <c r="D45" s="60">
        <v>98100</v>
      </c>
      <c r="E45" s="60">
        <v>98100</v>
      </c>
      <c r="F45" s="60">
        <v>98100</v>
      </c>
      <c r="G45" s="60">
        <v>98100</v>
      </c>
      <c r="H45" s="60">
        <v>98100</v>
      </c>
      <c r="I45" s="60">
        <v>98100</v>
      </c>
      <c r="J45" s="60">
        <v>98100</v>
      </c>
      <c r="K45" s="60">
        <v>98100</v>
      </c>
      <c r="L45" s="60">
        <v>98100</v>
      </c>
      <c r="M45" s="60">
        <v>98100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1:33" ht="20.05" customHeight="1" x14ac:dyDescent="0.35">
      <c r="A46" s="55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1:33" ht="20.05" customHeight="1" x14ac:dyDescent="0.35">
      <c r="A47" s="55"/>
      <c r="B47" s="59"/>
      <c r="C47" s="59" t="s">
        <v>46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1:33" ht="20.05" customHeight="1" x14ac:dyDescent="0.35">
      <c r="A48" s="55"/>
      <c r="B48" s="59"/>
      <c r="C48" s="59" t="s">
        <v>100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3" ht="20.05" customHeight="1" x14ac:dyDescent="0.35">
      <c r="A49" s="55"/>
      <c r="B49" s="59"/>
      <c r="C49" s="59" t="s">
        <v>100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3" ht="20.05" customHeight="1" x14ac:dyDescent="0.35">
      <c r="A50" s="57"/>
      <c r="B50" s="59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  <row r="51" spans="1:33" ht="20.05" customHeight="1" x14ac:dyDescent="0.35">
      <c r="A51" s="55"/>
      <c r="B51" s="59"/>
      <c r="C51" s="59" t="s">
        <v>46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</row>
    <row r="52" spans="1:33" ht="20.05" customHeight="1" x14ac:dyDescent="0.35">
      <c r="A52" s="57"/>
      <c r="B52" s="59"/>
      <c r="C52" s="59" t="s">
        <v>101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</row>
    <row r="53" spans="1:33" ht="20.05" customHeight="1" x14ac:dyDescent="0.35">
      <c r="A53" s="55" t="s">
        <v>102</v>
      </c>
      <c r="B53" s="59" t="s">
        <v>57</v>
      </c>
      <c r="C53" s="59" t="s">
        <v>103</v>
      </c>
      <c r="D53" s="60">
        <v>650000</v>
      </c>
      <c r="E53" s="60">
        <v>650000</v>
      </c>
      <c r="F53" s="60">
        <v>669575</v>
      </c>
      <c r="G53" s="60">
        <v>689150.00000000012</v>
      </c>
      <c r="H53" s="60">
        <v>708725.00000000012</v>
      </c>
      <c r="I53" s="60">
        <v>728300.00000000023</v>
      </c>
      <c r="J53" s="60">
        <v>747875.00000000023</v>
      </c>
      <c r="K53" s="60">
        <v>767450.00000000023</v>
      </c>
      <c r="L53" s="60">
        <v>787025.00000000035</v>
      </c>
      <c r="M53" s="60">
        <v>806600.00000000035</v>
      </c>
      <c r="N53" s="60">
        <v>826175.00000000047</v>
      </c>
      <c r="O53" s="60">
        <v>845750.00000000047</v>
      </c>
      <c r="P53" s="60">
        <v>865325.00000000047</v>
      </c>
      <c r="Q53" s="60">
        <v>884900.00000000058</v>
      </c>
      <c r="R53" s="60">
        <v>904475.00000000058</v>
      </c>
      <c r="S53" s="60">
        <v>924050.00000000058</v>
      </c>
      <c r="T53" s="60">
        <v>943625.0000000007</v>
      </c>
      <c r="U53" s="60">
        <v>963200.0000000007</v>
      </c>
      <c r="V53" s="60">
        <v>982775.00000000081</v>
      </c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</row>
    <row r="54" spans="1:33" ht="20.05" customHeight="1" x14ac:dyDescent="0.35">
      <c r="A54" s="55" t="s">
        <v>104</v>
      </c>
      <c r="B54" s="59" t="s">
        <v>44</v>
      </c>
      <c r="C54" s="59" t="s">
        <v>105</v>
      </c>
      <c r="D54" s="60">
        <v>1914880</v>
      </c>
      <c r="E54" s="60">
        <v>1914880</v>
      </c>
      <c r="F54" s="60">
        <v>1638400</v>
      </c>
      <c r="G54" s="60">
        <v>1638400</v>
      </c>
      <c r="H54" s="60">
        <v>1638400</v>
      </c>
      <c r="I54" s="60">
        <v>1638400</v>
      </c>
      <c r="J54" s="60">
        <v>1638400</v>
      </c>
      <c r="K54" s="60">
        <v>1638400</v>
      </c>
      <c r="L54" s="60">
        <v>1638400</v>
      </c>
      <c r="M54" s="60">
        <v>1638400</v>
      </c>
      <c r="N54" s="60">
        <v>1638400</v>
      </c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</row>
    <row r="55" spans="1:33" ht="20.05" customHeight="1" x14ac:dyDescent="0.35">
      <c r="A55" s="55" t="s">
        <v>106</v>
      </c>
      <c r="B55" s="59" t="s">
        <v>54</v>
      </c>
      <c r="C55" s="59" t="s">
        <v>107</v>
      </c>
      <c r="D55" s="60">
        <v>1914880</v>
      </c>
      <c r="E55" s="60">
        <v>1914880</v>
      </c>
      <c r="F55" s="60">
        <v>1947335.2785232845</v>
      </c>
      <c r="G55" s="60">
        <v>1979790.5570465687</v>
      </c>
      <c r="H55" s="60">
        <v>2012245.835569853</v>
      </c>
      <c r="I55" s="60">
        <v>2044701.1140931374</v>
      </c>
      <c r="J55" s="60">
        <v>2077156.3926164219</v>
      </c>
      <c r="K55" s="60">
        <v>2109611.6711397059</v>
      </c>
      <c r="L55" s="60">
        <v>2142066.9496629904</v>
      </c>
      <c r="M55" s="60">
        <v>2174522.2281862749</v>
      </c>
      <c r="N55" s="60">
        <v>2206977.5067095594</v>
      </c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</row>
    <row r="56" spans="1:33" ht="20.05" customHeight="1" x14ac:dyDescent="0.35">
      <c r="A56" s="55" t="s">
        <v>108</v>
      </c>
      <c r="B56" s="59" t="s">
        <v>96</v>
      </c>
      <c r="C56" s="59" t="s">
        <v>109</v>
      </c>
      <c r="D56" s="60">
        <v>200000</v>
      </c>
      <c r="E56" s="60">
        <v>200000</v>
      </c>
      <c r="F56" s="60">
        <v>216893.33333333334</v>
      </c>
      <c r="G56" s="60">
        <v>233786.66666666669</v>
      </c>
      <c r="H56" s="60">
        <v>250000</v>
      </c>
      <c r="I56" s="60">
        <v>250000</v>
      </c>
      <c r="J56" s="60">
        <v>250000</v>
      </c>
      <c r="K56" s="60">
        <v>250000</v>
      </c>
      <c r="L56" s="60">
        <v>250000</v>
      </c>
      <c r="M56" s="60">
        <v>250000</v>
      </c>
      <c r="N56" s="60">
        <v>250000</v>
      </c>
      <c r="O56" s="60">
        <v>250000</v>
      </c>
      <c r="P56" s="60">
        <v>250000</v>
      </c>
      <c r="Q56" s="60">
        <v>250000</v>
      </c>
      <c r="R56" s="60">
        <v>250000</v>
      </c>
      <c r="S56" s="60">
        <v>250000</v>
      </c>
      <c r="T56" s="60">
        <v>250000</v>
      </c>
      <c r="U56" s="60">
        <v>250000</v>
      </c>
      <c r="V56" s="60">
        <v>250000</v>
      </c>
      <c r="W56" s="60">
        <v>250000</v>
      </c>
      <c r="X56" s="60"/>
      <c r="Y56" s="60"/>
      <c r="Z56" s="60"/>
      <c r="AA56" s="60"/>
      <c r="AB56" s="60"/>
      <c r="AC56" s="60"/>
      <c r="AD56" s="60"/>
      <c r="AE56" s="60"/>
      <c r="AF56" s="60"/>
      <c r="AG56" s="60"/>
    </row>
    <row r="57" spans="1:33" ht="20.05" customHeight="1" x14ac:dyDescent="0.35">
      <c r="A57" s="55" t="s">
        <v>110</v>
      </c>
      <c r="B57" s="59" t="s">
        <v>79</v>
      </c>
      <c r="C57" s="59" t="s">
        <v>111</v>
      </c>
      <c r="D57" s="60">
        <v>62500</v>
      </c>
      <c r="E57" s="60">
        <v>62500</v>
      </c>
      <c r="F57" s="60">
        <v>62500</v>
      </c>
      <c r="G57" s="60">
        <v>62500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</row>
    <row r="58" spans="1:33" ht="20.05" customHeight="1" x14ac:dyDescent="0.35">
      <c r="A58" s="55"/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</row>
    <row r="59" spans="1:33" ht="20.05" customHeight="1" x14ac:dyDescent="0.35">
      <c r="A59" s="55"/>
      <c r="B59" s="59"/>
      <c r="C59" s="59" t="s">
        <v>46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ht="20.05" customHeight="1" x14ac:dyDescent="0.35">
      <c r="A60" s="66"/>
      <c r="B60" s="67"/>
      <c r="C60" s="68" t="s">
        <v>112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</row>
    <row r="61" spans="1:33" ht="20.05" customHeight="1" x14ac:dyDescent="0.35">
      <c r="A61" s="55" t="s">
        <v>113</v>
      </c>
      <c r="B61" s="59" t="s">
        <v>52</v>
      </c>
      <c r="C61" s="59" t="s">
        <v>114</v>
      </c>
      <c r="D61" s="60">
        <v>537500</v>
      </c>
      <c r="E61" s="60">
        <v>548250</v>
      </c>
      <c r="F61" s="60">
        <v>568854.16666666674</v>
      </c>
      <c r="G61" s="60">
        <v>589458.33333333337</v>
      </c>
      <c r="H61" s="60">
        <v>610062.50000000012</v>
      </c>
      <c r="I61" s="60">
        <v>630666.66666666674</v>
      </c>
      <c r="J61" s="60">
        <v>651270.83333333349</v>
      </c>
      <c r="K61" s="60">
        <v>671875.00000000023</v>
      </c>
      <c r="L61" s="60">
        <v>692479.16666666686</v>
      </c>
      <c r="M61" s="60">
        <v>713083.3333333336</v>
      </c>
      <c r="N61" s="60">
        <v>733687.50000000035</v>
      </c>
      <c r="O61" s="60">
        <v>754291.66666666698</v>
      </c>
      <c r="P61" s="60">
        <v>774895.83333333372</v>
      </c>
      <c r="Q61" s="60">
        <v>795500.00000000035</v>
      </c>
      <c r="R61" s="60">
        <v>816104.16666666709</v>
      </c>
      <c r="S61" s="60">
        <v>836708.33333333384</v>
      </c>
      <c r="T61" s="60">
        <v>857312.50000000047</v>
      </c>
      <c r="U61" s="60">
        <v>877916.66666666721</v>
      </c>
      <c r="V61" s="60">
        <v>898520.83333333384</v>
      </c>
      <c r="W61" s="60">
        <v>919125.00000000035</v>
      </c>
      <c r="X61" s="60">
        <v>939729.16666666698</v>
      </c>
      <c r="Y61" s="60">
        <v>960333.3333333336</v>
      </c>
      <c r="Z61" s="60">
        <v>980937.50000000023</v>
      </c>
      <c r="AA61" s="60"/>
      <c r="AB61" s="60"/>
      <c r="AC61" s="60"/>
      <c r="AD61" s="60"/>
      <c r="AE61" s="60"/>
      <c r="AF61" s="60"/>
      <c r="AG61" s="60"/>
    </row>
    <row r="62" spans="1:33" ht="20.05" customHeight="1" x14ac:dyDescent="0.35">
      <c r="A62" s="55"/>
      <c r="B62" s="59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spans="1:33" ht="20.05" customHeight="1" x14ac:dyDescent="0.35">
      <c r="A63" s="55"/>
      <c r="B63" s="59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1:33" ht="20.05" customHeight="1" x14ac:dyDescent="0.35">
      <c r="A64" s="55"/>
      <c r="B64" s="59"/>
      <c r="C64" s="59" t="s">
        <v>46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</row>
    <row r="65" spans="1:33" ht="20.05" customHeight="1" x14ac:dyDescent="0.35">
      <c r="A65" s="55"/>
      <c r="B65" s="59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</row>
    <row r="66" spans="1:33" ht="20.05" customHeight="1" x14ac:dyDescent="0.35">
      <c r="A66" s="55"/>
      <c r="B66" s="59"/>
      <c r="C66" s="59" t="s">
        <v>115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</row>
    <row r="67" spans="1:33" ht="20.05" customHeight="1" x14ac:dyDescent="0.35">
      <c r="A67" s="55"/>
      <c r="B67" s="59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</row>
    <row r="68" spans="1:33" ht="20.05" customHeight="1" x14ac:dyDescent="0.35">
      <c r="A68" s="55"/>
      <c r="B68" s="59"/>
      <c r="C68" s="59" t="s">
        <v>116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</row>
    <row r="69" spans="1:33" ht="20.05" customHeight="1" x14ac:dyDescent="0.35">
      <c r="A69" s="55"/>
      <c r="B69" s="59" t="s">
        <v>96</v>
      </c>
      <c r="C69" s="59" t="s">
        <v>117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</row>
    <row r="70" spans="1:33" ht="20.05" customHeight="1" x14ac:dyDescent="0.35">
      <c r="A70" s="55"/>
      <c r="B70" s="59" t="s">
        <v>96</v>
      </c>
      <c r="C70" s="59" t="s">
        <v>118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</row>
    <row r="71" spans="1:33" ht="20.05" customHeight="1" x14ac:dyDescent="0.35">
      <c r="A71" s="55"/>
      <c r="B71" s="59" t="s">
        <v>86</v>
      </c>
      <c r="C71" s="59" t="s">
        <v>119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</row>
    <row r="72" spans="1:33" ht="20.05" customHeight="1" x14ac:dyDescent="0.35">
      <c r="A72" s="55"/>
      <c r="B72" s="59" t="s">
        <v>86</v>
      </c>
      <c r="C72" s="59" t="s">
        <v>120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</row>
    <row r="73" spans="1:33" ht="20.05" customHeight="1" x14ac:dyDescent="0.35">
      <c r="A73" s="55" t="s">
        <v>121</v>
      </c>
      <c r="B73" s="59" t="s">
        <v>52</v>
      </c>
      <c r="C73" s="59" t="s">
        <v>122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</row>
    <row r="74" spans="1:33" ht="20.05" customHeight="1" x14ac:dyDescent="0.35">
      <c r="A74" s="55" t="s">
        <v>123</v>
      </c>
      <c r="B74" s="59" t="s">
        <v>52</v>
      </c>
      <c r="C74" s="59" t="s">
        <v>124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1:33" ht="20.05" customHeight="1" x14ac:dyDescent="0.35">
      <c r="A75" s="55" t="s">
        <v>125</v>
      </c>
      <c r="B75" s="59" t="s">
        <v>52</v>
      </c>
      <c r="C75" s="59" t="s">
        <v>126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</row>
    <row r="76" spans="1:33" ht="20.05" customHeight="1" x14ac:dyDescent="0.35">
      <c r="A76" s="55" t="s">
        <v>127</v>
      </c>
      <c r="B76" s="59" t="s">
        <v>128</v>
      </c>
      <c r="C76" s="59" t="s">
        <v>129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</row>
    <row r="77" spans="1:33" ht="20.05" customHeight="1" x14ac:dyDescent="0.35">
      <c r="A77" s="55" t="s">
        <v>130</v>
      </c>
      <c r="B77" s="59" t="s">
        <v>54</v>
      </c>
      <c r="C77" s="59" t="s">
        <v>131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</row>
    <row r="78" spans="1:33" ht="20.05" customHeight="1" x14ac:dyDescent="0.35">
      <c r="A78" s="55"/>
      <c r="B78" s="59" t="s">
        <v>88</v>
      </c>
      <c r="C78" s="59" t="s">
        <v>132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</row>
    <row r="79" spans="1:33" ht="20.05" customHeight="1" x14ac:dyDescent="0.35">
      <c r="A79" s="64"/>
      <c r="B79" s="59" t="s">
        <v>88</v>
      </c>
      <c r="C79" s="59" t="s">
        <v>133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</row>
    <row r="80" spans="1:33" ht="20.05" customHeight="1" x14ac:dyDescent="0.35">
      <c r="A80" s="62" t="s">
        <v>134</v>
      </c>
      <c r="B80" s="59" t="s">
        <v>135</v>
      </c>
      <c r="C80" s="59" t="s">
        <v>136</v>
      </c>
      <c r="D80" s="60">
        <v>77000</v>
      </c>
      <c r="E80" s="60">
        <v>77000</v>
      </c>
      <c r="F80" s="60">
        <v>81051.709790098888</v>
      </c>
      <c r="G80" s="60">
        <v>85103.419580197791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</row>
    <row r="81" spans="1:33" ht="20.05" customHeight="1" x14ac:dyDescent="0.35">
      <c r="A81" s="55"/>
      <c r="B81" s="59" t="s">
        <v>135</v>
      </c>
      <c r="C81" s="59" t="s">
        <v>137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</row>
    <row r="82" spans="1:33" ht="20.05" customHeight="1" x14ac:dyDescent="0.35">
      <c r="A82" s="55"/>
      <c r="B82" s="59" t="s">
        <v>138</v>
      </c>
      <c r="C82" s="59" t="s">
        <v>139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  <row r="83" spans="1:33" ht="20.05" customHeight="1" x14ac:dyDescent="0.35">
      <c r="A83" s="55" t="s">
        <v>140</v>
      </c>
      <c r="B83" s="59" t="s">
        <v>138</v>
      </c>
      <c r="C83" s="59" t="s">
        <v>141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</row>
    <row r="84" spans="1:33" ht="20.05" customHeight="1" x14ac:dyDescent="0.35">
      <c r="A84" s="55"/>
      <c r="B84" s="59" t="s">
        <v>57</v>
      </c>
      <c r="C84" s="59" t="s">
        <v>142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</row>
    <row r="85" spans="1:33" ht="20.05" customHeight="1" x14ac:dyDescent="0.35">
      <c r="A85" s="55" t="s">
        <v>143</v>
      </c>
      <c r="B85" s="59" t="s">
        <v>57</v>
      </c>
      <c r="C85" s="59" t="s">
        <v>144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</row>
    <row r="86" spans="1:33" ht="20.05" customHeight="1" x14ac:dyDescent="0.35">
      <c r="A86" s="55" t="s">
        <v>145</v>
      </c>
      <c r="B86" s="59" t="s">
        <v>57</v>
      </c>
      <c r="C86" s="59" t="s">
        <v>146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</row>
    <row r="87" spans="1:33" ht="20.05" customHeight="1" x14ac:dyDescent="0.35">
      <c r="A87" s="55"/>
      <c r="B87" s="59" t="s">
        <v>57</v>
      </c>
      <c r="C87" s="59" t="s">
        <v>147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</row>
    <row r="88" spans="1:33" ht="20.05" customHeight="1" x14ac:dyDescent="0.35">
      <c r="A88" s="55"/>
      <c r="B88" s="59" t="s">
        <v>57</v>
      </c>
      <c r="C88" s="59" t="s">
        <v>148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</row>
    <row r="89" spans="1:33" ht="20.05" customHeight="1" x14ac:dyDescent="0.35">
      <c r="A89" s="55"/>
      <c r="B89" s="59" t="s">
        <v>57</v>
      </c>
      <c r="C89" s="59" t="s">
        <v>149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</row>
    <row r="90" spans="1:33" ht="20.05" customHeight="1" x14ac:dyDescent="0.35">
      <c r="A90" s="55" t="s">
        <v>150</v>
      </c>
      <c r="B90" s="59" t="s">
        <v>57</v>
      </c>
      <c r="C90" s="59" t="s">
        <v>151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</row>
    <row r="91" spans="1:33" ht="20.05" customHeight="1" x14ac:dyDescent="0.35">
      <c r="A91" s="55"/>
      <c r="B91" s="59" t="s">
        <v>62</v>
      </c>
      <c r="C91" s="59" t="s">
        <v>152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</row>
    <row r="92" spans="1:33" ht="20.05" customHeight="1" x14ac:dyDescent="0.35">
      <c r="A92" s="55" t="s">
        <v>153</v>
      </c>
      <c r="B92" s="59" t="s">
        <v>62</v>
      </c>
      <c r="C92" s="59" t="s">
        <v>154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</row>
    <row r="93" spans="1:33" ht="20.05" customHeight="1" x14ac:dyDescent="0.35">
      <c r="A93" s="55" t="s">
        <v>155</v>
      </c>
      <c r="B93" s="59" t="s">
        <v>62</v>
      </c>
      <c r="C93" s="67" t="s">
        <v>156</v>
      </c>
      <c r="D93" s="60">
        <v>33689.040000000001</v>
      </c>
      <c r="E93" s="60">
        <v>38356.78</v>
      </c>
      <c r="F93" s="60">
        <v>39127.656947096184</v>
      </c>
      <c r="G93" s="60">
        <v>39898.533894192376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</row>
    <row r="94" spans="1:33" ht="20.05" customHeight="1" x14ac:dyDescent="0.35">
      <c r="A94" s="55"/>
      <c r="B94" s="59" t="s">
        <v>62</v>
      </c>
      <c r="C94" s="67" t="s">
        <v>157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</row>
    <row r="95" spans="1:33" ht="20.05" customHeight="1" x14ac:dyDescent="0.35">
      <c r="A95" s="55"/>
      <c r="B95" s="59" t="s">
        <v>62</v>
      </c>
      <c r="C95" s="67" t="s">
        <v>158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</row>
    <row r="96" spans="1:33" ht="20.05" customHeight="1" x14ac:dyDescent="0.35">
      <c r="A96" s="55"/>
      <c r="B96" s="59" t="s">
        <v>79</v>
      </c>
      <c r="C96" s="67" t="s">
        <v>159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</row>
    <row r="97" spans="1:33" ht="20.05" customHeight="1" x14ac:dyDescent="0.35">
      <c r="A97" s="55"/>
      <c r="B97" s="59"/>
      <c r="C97" s="67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</row>
    <row r="98" spans="1:33" ht="20.05" customHeight="1" x14ac:dyDescent="0.35">
      <c r="A98" s="64"/>
      <c r="B98" s="59"/>
      <c r="C98" s="67" t="s">
        <v>46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</row>
    <row r="99" spans="1:33" ht="20.05" customHeight="1" x14ac:dyDescent="0.35">
      <c r="A99" s="55"/>
      <c r="B99" s="59"/>
      <c r="C99" s="67" t="s">
        <v>160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</row>
    <row r="100" spans="1:33" ht="20.05" customHeight="1" x14ac:dyDescent="0.35">
      <c r="A100" s="57" t="s">
        <v>161</v>
      </c>
      <c r="B100" s="59" t="s">
        <v>49</v>
      </c>
      <c r="C100" s="67" t="s">
        <v>162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</row>
    <row r="101" spans="1:33" ht="20.05" customHeight="1" x14ac:dyDescent="0.35">
      <c r="A101" s="55" t="s">
        <v>163</v>
      </c>
      <c r="B101" s="59" t="s">
        <v>86</v>
      </c>
      <c r="C101" s="67" t="s">
        <v>164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</row>
    <row r="102" spans="1:33" ht="20.05" customHeight="1" x14ac:dyDescent="0.35">
      <c r="A102" s="55"/>
      <c r="B102" s="59" t="s">
        <v>86</v>
      </c>
      <c r="C102" s="67" t="s">
        <v>165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3" ht="20.05" customHeight="1" x14ac:dyDescent="0.35">
      <c r="A103" s="55"/>
      <c r="B103" s="59" t="s">
        <v>86</v>
      </c>
      <c r="C103" s="67" t="s">
        <v>166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</row>
    <row r="104" spans="1:33" ht="20.05" customHeight="1" x14ac:dyDescent="0.35">
      <c r="A104" s="55"/>
      <c r="B104" s="59" t="s">
        <v>128</v>
      </c>
      <c r="C104" s="67" t="s">
        <v>167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</row>
    <row r="105" spans="1:33" ht="20.05" customHeight="1" x14ac:dyDescent="0.35">
      <c r="A105" s="55"/>
      <c r="B105" s="59" t="s">
        <v>128</v>
      </c>
      <c r="C105" s="67" t="s">
        <v>168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</row>
    <row r="106" spans="1:33" ht="20.05" customHeight="1" x14ac:dyDescent="0.35">
      <c r="A106" s="55" t="s">
        <v>169</v>
      </c>
      <c r="B106" s="59" t="s">
        <v>128</v>
      </c>
      <c r="C106" s="67" t="s">
        <v>170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</row>
    <row r="107" spans="1:33" ht="20.05" customHeight="1" x14ac:dyDescent="0.35">
      <c r="A107" s="55" t="s">
        <v>171</v>
      </c>
      <c r="B107" s="59" t="s">
        <v>57</v>
      </c>
      <c r="C107" s="67" t="s">
        <v>172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</row>
    <row r="108" spans="1:33" ht="20.05" customHeight="1" x14ac:dyDescent="0.35">
      <c r="A108" s="55" t="s">
        <v>173</v>
      </c>
      <c r="B108" s="59" t="s">
        <v>57</v>
      </c>
      <c r="C108" s="67" t="s">
        <v>174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</row>
    <row r="109" spans="1:33" ht="20.05" customHeight="1" x14ac:dyDescent="0.35">
      <c r="A109" s="55" t="s">
        <v>175</v>
      </c>
      <c r="B109" s="59" t="s">
        <v>176</v>
      </c>
      <c r="C109" s="67" t="s">
        <v>177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</row>
    <row r="110" spans="1:33" ht="20.05" customHeight="1" x14ac:dyDescent="0.35">
      <c r="A110" s="55"/>
      <c r="B110" s="59" t="s">
        <v>62</v>
      </c>
      <c r="C110" s="67" t="s">
        <v>178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</row>
    <row r="111" spans="1:33" ht="20.05" customHeight="1" x14ac:dyDescent="0.35">
      <c r="A111" s="55" t="s">
        <v>179</v>
      </c>
      <c r="B111" s="59" t="s">
        <v>62</v>
      </c>
      <c r="C111" s="67" t="s">
        <v>180</v>
      </c>
      <c r="D111" s="60">
        <v>125000</v>
      </c>
      <c r="E111" s="60">
        <v>125000</v>
      </c>
      <c r="F111" s="60">
        <v>129642.54385634865</v>
      </c>
      <c r="G111" s="60">
        <v>134285.08771269731</v>
      </c>
      <c r="H111" s="60">
        <v>138927.63156904595</v>
      </c>
      <c r="I111" s="60">
        <v>143570.17542539461</v>
      </c>
      <c r="J111" s="60">
        <v>148212.71928174325</v>
      </c>
      <c r="K111" s="60">
        <v>152855.26313809192</v>
      </c>
      <c r="L111" s="60">
        <v>157497.80699444056</v>
      </c>
      <c r="M111" s="60">
        <v>162140.35085078923</v>
      </c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</row>
    <row r="112" spans="1:33" ht="20.05" customHeight="1" x14ac:dyDescent="0.35">
      <c r="A112" s="57"/>
      <c r="B112" s="59" t="s">
        <v>62</v>
      </c>
      <c r="C112" s="67" t="s">
        <v>181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</row>
    <row r="113" spans="1:33" ht="20.05" customHeight="1" x14ac:dyDescent="0.35">
      <c r="A113" s="55" t="s">
        <v>182</v>
      </c>
      <c r="B113" s="59" t="s">
        <v>62</v>
      </c>
      <c r="C113" s="67" t="s">
        <v>183</v>
      </c>
      <c r="D113" s="60">
        <v>1200000</v>
      </c>
      <c r="E113" s="60">
        <v>1200000</v>
      </c>
      <c r="F113" s="60">
        <v>166117.10400878906</v>
      </c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</row>
    <row r="114" spans="1:33" ht="20.05" customHeight="1" x14ac:dyDescent="0.35">
      <c r="A114" s="55"/>
      <c r="B114" s="59" t="s">
        <v>62</v>
      </c>
      <c r="C114" s="67" t="s">
        <v>184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</row>
    <row r="115" spans="1:33" ht="20.05" customHeight="1" x14ac:dyDescent="0.35">
      <c r="A115" s="55" t="s">
        <v>185</v>
      </c>
      <c r="B115" s="59" t="s">
        <v>62</v>
      </c>
      <c r="C115" s="67" t="s">
        <v>186</v>
      </c>
      <c r="D115" s="60"/>
      <c r="E115" s="60"/>
      <c r="F115" s="60">
        <v>178791.66664832679</v>
      </c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</row>
    <row r="116" spans="1:33" ht="20.05" customHeight="1" x14ac:dyDescent="0.35">
      <c r="A116" s="55" t="s">
        <v>187</v>
      </c>
      <c r="B116" s="59" t="s">
        <v>62</v>
      </c>
      <c r="C116" s="67" t="s">
        <v>188</v>
      </c>
      <c r="D116" s="60">
        <v>375000</v>
      </c>
      <c r="E116" s="60">
        <v>375000</v>
      </c>
      <c r="F116" s="60">
        <v>380830.07246390847</v>
      </c>
      <c r="G116" s="60">
        <v>386660.14492781699</v>
      </c>
      <c r="H116" s="60">
        <v>392490.21739172545</v>
      </c>
      <c r="I116" s="60">
        <v>398320.28985563398</v>
      </c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</row>
    <row r="117" spans="1:33" ht="20.05" customHeight="1" x14ac:dyDescent="0.35">
      <c r="A117" s="55"/>
      <c r="B117" s="59" t="s">
        <v>62</v>
      </c>
      <c r="C117" s="67" t="s">
        <v>189</v>
      </c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</row>
    <row r="118" spans="1:33" ht="20.05" customHeight="1" x14ac:dyDescent="0.35">
      <c r="A118" s="55" t="s">
        <v>190</v>
      </c>
      <c r="B118" s="59" t="s">
        <v>64</v>
      </c>
      <c r="C118" s="67" t="s">
        <v>191</v>
      </c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</row>
    <row r="119" spans="1:33" ht="20.05" customHeight="1" x14ac:dyDescent="0.35">
      <c r="A119" s="55"/>
      <c r="B119" s="59"/>
      <c r="C119" s="67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</row>
    <row r="120" spans="1:33" ht="20.05" customHeight="1" x14ac:dyDescent="0.35">
      <c r="A120" s="55"/>
      <c r="B120" s="59"/>
      <c r="C120" s="67" t="s">
        <v>46</v>
      </c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</row>
    <row r="121" spans="1:33" ht="20.05" customHeight="1" x14ac:dyDescent="0.35">
      <c r="A121" s="55"/>
      <c r="B121" s="59"/>
      <c r="C121" s="67" t="s">
        <v>192</v>
      </c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</row>
    <row r="122" spans="1:33" ht="20.05" customHeight="1" x14ac:dyDescent="0.35">
      <c r="A122" s="55" t="s">
        <v>193</v>
      </c>
      <c r="B122" s="59" t="s">
        <v>86</v>
      </c>
      <c r="C122" s="67" t="s">
        <v>194</v>
      </c>
      <c r="D122" s="60">
        <v>168000</v>
      </c>
      <c r="E122" s="60">
        <v>182000</v>
      </c>
      <c r="F122" s="60">
        <v>203558.905</v>
      </c>
      <c r="G122" s="60">
        <v>311623.65044776927</v>
      </c>
      <c r="H122" s="60">
        <v>367366.80803705583</v>
      </c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</row>
    <row r="123" spans="1:33" ht="20.05" customHeight="1" x14ac:dyDescent="0.35">
      <c r="A123" s="55" t="s">
        <v>195</v>
      </c>
      <c r="B123" s="59" t="s">
        <v>138</v>
      </c>
      <c r="C123" s="67" t="s">
        <v>196</v>
      </c>
      <c r="D123" s="60">
        <v>329854.99999999994</v>
      </c>
      <c r="E123" s="60">
        <v>422786.57</v>
      </c>
      <c r="F123" s="60">
        <v>443077.97020678385</v>
      </c>
      <c r="G123" s="60">
        <v>463369.3704135677</v>
      </c>
      <c r="H123" s="60">
        <v>483660.77062035154</v>
      </c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</row>
    <row r="124" spans="1:33" ht="20.05" customHeight="1" x14ac:dyDescent="0.35">
      <c r="A124" s="55" t="s">
        <v>197</v>
      </c>
      <c r="B124" s="59" t="s">
        <v>57</v>
      </c>
      <c r="C124" s="67" t="s">
        <v>198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</row>
    <row r="125" spans="1:33" ht="20.05" customHeight="1" x14ac:dyDescent="0.35">
      <c r="A125" s="55" t="s">
        <v>199</v>
      </c>
      <c r="B125" s="59" t="s">
        <v>57</v>
      </c>
      <c r="C125" s="67" t="s">
        <v>200</v>
      </c>
      <c r="D125" s="60">
        <v>181412</v>
      </c>
      <c r="E125" s="60">
        <v>181412</v>
      </c>
      <c r="F125" s="60">
        <v>185820.96294528464</v>
      </c>
      <c r="G125" s="60">
        <v>192700.44440862865</v>
      </c>
      <c r="H125" s="60">
        <v>197166.66661294297</v>
      </c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</row>
    <row r="126" spans="1:33" ht="20.05" customHeight="1" x14ac:dyDescent="0.35">
      <c r="A126" s="55"/>
      <c r="B126" s="59" t="s">
        <v>57</v>
      </c>
      <c r="C126" s="67" t="s">
        <v>201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</row>
    <row r="127" spans="1:33" ht="20.05" customHeight="1" x14ac:dyDescent="0.35">
      <c r="A127" s="55" t="s">
        <v>202</v>
      </c>
      <c r="B127" s="59" t="s">
        <v>60</v>
      </c>
      <c r="C127" s="67" t="s">
        <v>203</v>
      </c>
      <c r="D127" s="60">
        <v>15140.999999999998</v>
      </c>
      <c r="E127" s="60">
        <v>18049.500000000004</v>
      </c>
      <c r="F127" s="60">
        <v>18536.80555652413</v>
      </c>
      <c r="G127" s="60">
        <v>19024.11111304826</v>
      </c>
      <c r="H127" s="60">
        <v>19511.416669572391</v>
      </c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</row>
    <row r="128" spans="1:33" ht="20.05" customHeight="1" x14ac:dyDescent="0.35">
      <c r="A128" s="55" t="s">
        <v>204</v>
      </c>
      <c r="B128" s="59" t="s">
        <v>62</v>
      </c>
      <c r="C128" s="67" t="s">
        <v>205</v>
      </c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</row>
    <row r="129" spans="1:33" ht="20.05" customHeight="1" x14ac:dyDescent="0.35">
      <c r="A129" s="55" t="s">
        <v>206</v>
      </c>
      <c r="B129" s="59" t="s">
        <v>62</v>
      </c>
      <c r="C129" s="67" t="s">
        <v>207</v>
      </c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</row>
    <row r="130" spans="1:33" ht="20.05" customHeight="1" x14ac:dyDescent="0.35">
      <c r="A130" s="55" t="s">
        <v>208</v>
      </c>
      <c r="B130" s="59" t="s">
        <v>62</v>
      </c>
      <c r="C130" s="67" t="s">
        <v>209</v>
      </c>
      <c r="D130" s="60">
        <v>772386.09999999986</v>
      </c>
      <c r="E130" s="60">
        <v>856914.44999999984</v>
      </c>
      <c r="F130" s="60">
        <v>881090.8859435647</v>
      </c>
      <c r="G130" s="60">
        <v>905267.32188712945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</row>
    <row r="131" spans="1:33" ht="20.05" customHeight="1" x14ac:dyDescent="0.35">
      <c r="A131" s="55"/>
      <c r="B131" s="59" t="s">
        <v>62</v>
      </c>
      <c r="C131" s="67" t="s">
        <v>210</v>
      </c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</row>
    <row r="132" spans="1:33" ht="20.05" customHeight="1" x14ac:dyDescent="0.35">
      <c r="A132" s="55"/>
      <c r="B132" s="59"/>
      <c r="C132" s="67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</row>
    <row r="133" spans="1:33" ht="20.05" customHeight="1" x14ac:dyDescent="0.35">
      <c r="A133" s="55"/>
      <c r="B133" s="59"/>
      <c r="C133" s="67" t="s">
        <v>46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</row>
    <row r="134" spans="1:33" ht="20.05" customHeight="1" x14ac:dyDescent="0.35">
      <c r="A134" s="55"/>
      <c r="B134" s="59"/>
      <c r="C134" s="67" t="s">
        <v>211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</row>
    <row r="135" spans="1:33" ht="20.05" customHeight="1" x14ac:dyDescent="0.35">
      <c r="A135" s="55" t="s">
        <v>212</v>
      </c>
      <c r="B135" s="59" t="s">
        <v>52</v>
      </c>
      <c r="C135" s="67" t="s">
        <v>213</v>
      </c>
      <c r="D135" s="60">
        <v>28919.366467742631</v>
      </c>
      <c r="E135" s="60">
        <v>31073.985619889492</v>
      </c>
      <c r="F135" s="60">
        <v>31548.12594899023</v>
      </c>
      <c r="G135" s="60">
        <v>32022.266278090963</v>
      </c>
      <c r="H135" s="60">
        <v>32496.406607191697</v>
      </c>
      <c r="I135" s="60">
        <v>32970.546936292434</v>
      </c>
      <c r="J135" s="60">
        <v>33444.687265393171</v>
      </c>
      <c r="K135" s="60">
        <v>33918.827594493901</v>
      </c>
      <c r="L135" s="60">
        <v>34392.967923594639</v>
      </c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</row>
    <row r="136" spans="1:33" ht="20.05" customHeight="1" x14ac:dyDescent="0.35">
      <c r="A136" s="55" t="s">
        <v>214</v>
      </c>
      <c r="B136" s="59" t="s">
        <v>88</v>
      </c>
      <c r="C136" s="67" t="s">
        <v>215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</row>
    <row r="137" spans="1:33" ht="20.05" customHeight="1" x14ac:dyDescent="0.35">
      <c r="A137" s="55" t="s">
        <v>216</v>
      </c>
      <c r="B137" s="59" t="s">
        <v>138</v>
      </c>
      <c r="C137" s="67" t="s">
        <v>217</v>
      </c>
      <c r="D137" s="60">
        <v>97410.60087696914</v>
      </c>
      <c r="E137" s="60">
        <v>110806.58688476111</v>
      </c>
      <c r="F137" s="60">
        <v>124010.36574837717</v>
      </c>
      <c r="G137" s="60">
        <v>137815.72874601951</v>
      </c>
      <c r="H137" s="60">
        <v>153501.85802792077</v>
      </c>
      <c r="I137" s="60">
        <v>169864.76946060156</v>
      </c>
      <c r="J137" s="60">
        <v>186904.46304406191</v>
      </c>
      <c r="K137" s="60">
        <v>206012.91795366441</v>
      </c>
      <c r="L137" s="60">
        <v>225873.35303079971</v>
      </c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</row>
    <row r="138" spans="1:33" ht="20.05" customHeight="1" x14ac:dyDescent="0.35">
      <c r="A138" s="55" t="s">
        <v>218</v>
      </c>
      <c r="B138" s="59" t="s">
        <v>138</v>
      </c>
      <c r="C138" s="67" t="s">
        <v>219</v>
      </c>
      <c r="D138" s="60">
        <v>32933.788275206374</v>
      </c>
      <c r="E138" s="60">
        <v>33541.984673210594</v>
      </c>
      <c r="F138" s="60">
        <v>34755.851528786734</v>
      </c>
      <c r="G138" s="60">
        <v>35969.718384362881</v>
      </c>
      <c r="H138" s="60">
        <v>37183.585239939021</v>
      </c>
      <c r="I138" s="60">
        <v>38397.45209551516</v>
      </c>
      <c r="J138" s="60">
        <v>39611.318951091307</v>
      </c>
      <c r="K138" s="60">
        <v>40825.185806667447</v>
      </c>
      <c r="L138" s="60">
        <v>42039.052662243594</v>
      </c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</row>
    <row r="139" spans="1:33" ht="20.05" customHeight="1" x14ac:dyDescent="0.35">
      <c r="A139" s="55" t="s">
        <v>220</v>
      </c>
      <c r="B139" s="59" t="s">
        <v>57</v>
      </c>
      <c r="C139" s="67" t="s">
        <v>221</v>
      </c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</row>
    <row r="140" spans="1:33" ht="20.05" customHeight="1" x14ac:dyDescent="0.35">
      <c r="A140" s="55" t="s">
        <v>102</v>
      </c>
      <c r="B140" s="59" t="s">
        <v>57</v>
      </c>
      <c r="C140" s="67" t="s">
        <v>222</v>
      </c>
      <c r="D140" s="60">
        <v>994500</v>
      </c>
      <c r="E140" s="60">
        <v>994500</v>
      </c>
      <c r="F140" s="60">
        <v>994500</v>
      </c>
      <c r="G140" s="60">
        <v>994500</v>
      </c>
      <c r="H140" s="60">
        <v>994500</v>
      </c>
      <c r="I140" s="60">
        <v>994500</v>
      </c>
      <c r="J140" s="60">
        <v>994500</v>
      </c>
      <c r="K140" s="60">
        <v>994500</v>
      </c>
      <c r="L140" s="60">
        <v>994500</v>
      </c>
      <c r="M140" s="60">
        <v>994500</v>
      </c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</row>
    <row r="141" spans="1:33" ht="20.05" customHeight="1" x14ac:dyDescent="0.35">
      <c r="A141" s="55" t="s">
        <v>223</v>
      </c>
      <c r="B141" s="59" t="s">
        <v>79</v>
      </c>
      <c r="C141" s="67" t="s">
        <v>224</v>
      </c>
      <c r="D141" s="60">
        <v>20000</v>
      </c>
      <c r="E141" s="60">
        <v>20000</v>
      </c>
      <c r="F141" s="60">
        <v>21192.738095238095</v>
      </c>
      <c r="G141" s="60">
        <v>22385.476190476191</v>
      </c>
      <c r="H141" s="60">
        <v>23578.214285714286</v>
      </c>
      <c r="I141" s="60">
        <v>24770.952380952382</v>
      </c>
      <c r="J141" s="60">
        <v>25963.690476190477</v>
      </c>
      <c r="K141" s="60">
        <v>27156.428571428569</v>
      </c>
      <c r="L141" s="60">
        <v>28349.166666666661</v>
      </c>
      <c r="M141" s="60">
        <v>29541.904761904756</v>
      </c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</row>
    <row r="142" spans="1:33" ht="20.05" customHeight="1" x14ac:dyDescent="0.35">
      <c r="A142" s="55" t="s">
        <v>225</v>
      </c>
      <c r="B142" s="59" t="s">
        <v>79</v>
      </c>
      <c r="C142" s="67" t="s">
        <v>226</v>
      </c>
      <c r="D142" s="60">
        <v>45000</v>
      </c>
      <c r="E142" s="60">
        <v>45000</v>
      </c>
      <c r="F142" s="60">
        <v>46422.333333333336</v>
      </c>
      <c r="G142" s="60">
        <v>47844.666666666672</v>
      </c>
      <c r="H142" s="60">
        <v>49267.000000000007</v>
      </c>
      <c r="I142" s="60">
        <v>50689.333333333343</v>
      </c>
      <c r="J142" s="60">
        <v>52111.666666666679</v>
      </c>
      <c r="K142" s="60">
        <v>53534.000000000015</v>
      </c>
      <c r="L142" s="60">
        <v>54956.33333333335</v>
      </c>
      <c r="M142" s="60">
        <v>56378.666666666686</v>
      </c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</row>
    <row r="143" spans="1:33" ht="20.05" customHeight="1" x14ac:dyDescent="0.35">
      <c r="A143" s="55" t="s">
        <v>227</v>
      </c>
      <c r="B143" s="59" t="s">
        <v>228</v>
      </c>
      <c r="C143" s="67" t="s">
        <v>229</v>
      </c>
      <c r="D143" s="60">
        <v>28000</v>
      </c>
      <c r="E143" s="60">
        <v>28000</v>
      </c>
      <c r="F143" s="60">
        <v>29408.669056129784</v>
      </c>
      <c r="G143" s="60">
        <v>30817.338112259567</v>
      </c>
      <c r="H143" s="60">
        <v>32226.007168389351</v>
      </c>
      <c r="I143" s="60">
        <v>33634.676224519135</v>
      </c>
      <c r="J143" s="60">
        <v>35043.345280648922</v>
      </c>
      <c r="K143" s="60">
        <v>36452.014336778702</v>
      </c>
      <c r="L143" s="60">
        <v>37860.683392908482</v>
      </c>
      <c r="M143" s="60">
        <v>39269.35244903827</v>
      </c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</row>
    <row r="144" spans="1:33" ht="20.05" customHeight="1" x14ac:dyDescent="0.35">
      <c r="A144" s="55" t="s">
        <v>230</v>
      </c>
      <c r="B144" s="59" t="s">
        <v>228</v>
      </c>
      <c r="C144" s="67" t="s">
        <v>231</v>
      </c>
      <c r="D144" s="60">
        <v>109900</v>
      </c>
      <c r="E144" s="60">
        <v>109900</v>
      </c>
      <c r="F144" s="60">
        <v>106037.1764528576</v>
      </c>
      <c r="G144" s="60">
        <v>110024.3529057152</v>
      </c>
      <c r="H144" s="60">
        <v>114011.52935857282</v>
      </c>
      <c r="I144" s="60">
        <v>117998.70581143042</v>
      </c>
      <c r="J144" s="60">
        <v>121985.88226428803</v>
      </c>
      <c r="K144" s="60">
        <v>125973.05871714563</v>
      </c>
      <c r="L144" s="60">
        <v>129960.23517000325</v>
      </c>
      <c r="M144" s="60">
        <v>133947.41162286085</v>
      </c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</row>
    <row r="145" spans="1:33" ht="20.05" customHeight="1" x14ac:dyDescent="0.35">
      <c r="A145" s="55"/>
      <c r="B145" s="59"/>
      <c r="C145" s="67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</row>
    <row r="146" spans="1:33" ht="20.05" customHeight="1" x14ac:dyDescent="0.35">
      <c r="A146" s="55"/>
      <c r="B146" s="59"/>
      <c r="C146" s="67" t="s">
        <v>46</v>
      </c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</row>
    <row r="147" spans="1:33" ht="20.05" customHeight="1" x14ac:dyDescent="0.35">
      <c r="A147" s="55"/>
      <c r="B147" s="59"/>
      <c r="C147" s="67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</row>
    <row r="148" spans="1:33" ht="20.05" customHeight="1" x14ac:dyDescent="0.35">
      <c r="A148" s="55"/>
      <c r="B148" s="59"/>
      <c r="C148" s="67" t="s">
        <v>232</v>
      </c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</row>
    <row r="149" spans="1:33" ht="20.05" customHeight="1" x14ac:dyDescent="0.35">
      <c r="A149" s="55"/>
      <c r="B149" s="59" t="s">
        <v>54</v>
      </c>
      <c r="C149" s="67" t="s">
        <v>233</v>
      </c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</row>
    <row r="150" spans="1:33" ht="20.05" customHeight="1" x14ac:dyDescent="0.35">
      <c r="A150" s="55" t="s">
        <v>234</v>
      </c>
      <c r="B150" s="59" t="s">
        <v>138</v>
      </c>
      <c r="C150" s="67" t="s">
        <v>235</v>
      </c>
      <c r="D150" s="60">
        <v>32000</v>
      </c>
      <c r="E150" s="60">
        <v>32000</v>
      </c>
      <c r="F150" s="60">
        <v>33615.476186209846</v>
      </c>
      <c r="G150" s="60">
        <v>35230.952372419692</v>
      </c>
      <c r="H150" s="60">
        <v>36846.428558629537</v>
      </c>
      <c r="I150" s="60">
        <v>37500</v>
      </c>
      <c r="J150" s="60">
        <v>37500</v>
      </c>
      <c r="K150" s="60">
        <v>37500</v>
      </c>
      <c r="L150" s="60">
        <v>37500</v>
      </c>
      <c r="M150" s="60">
        <v>37500</v>
      </c>
      <c r="N150" s="60">
        <v>37500</v>
      </c>
      <c r="O150" s="60">
        <v>37500</v>
      </c>
      <c r="P150" s="60">
        <v>37500</v>
      </c>
      <c r="Q150" s="60">
        <v>37500</v>
      </c>
      <c r="R150" s="60">
        <v>30900</v>
      </c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</row>
    <row r="151" spans="1:33" ht="20.05" customHeight="1" x14ac:dyDescent="0.35">
      <c r="A151" s="55" t="s">
        <v>236</v>
      </c>
      <c r="B151" s="59" t="s">
        <v>237</v>
      </c>
      <c r="C151" s="67" t="s">
        <v>238</v>
      </c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</row>
    <row r="152" spans="1:33" ht="20.05" customHeight="1" x14ac:dyDescent="0.35">
      <c r="A152" s="55" t="s">
        <v>239</v>
      </c>
      <c r="B152" s="59" t="s">
        <v>49</v>
      </c>
      <c r="C152" s="67" t="s">
        <v>240</v>
      </c>
      <c r="D152" s="60">
        <v>80000</v>
      </c>
      <c r="E152" s="60">
        <v>80000</v>
      </c>
      <c r="F152" s="60">
        <v>85506.666664477627</v>
      </c>
      <c r="G152" s="60">
        <v>91013.333328955239</v>
      </c>
      <c r="H152" s="60">
        <v>96000</v>
      </c>
      <c r="I152" s="60">
        <v>96000</v>
      </c>
      <c r="J152" s="60">
        <v>96000</v>
      </c>
      <c r="K152" s="60">
        <v>96000</v>
      </c>
      <c r="L152" s="60">
        <v>96000</v>
      </c>
      <c r="M152" s="60">
        <v>96000</v>
      </c>
      <c r="N152" s="60">
        <v>96000</v>
      </c>
      <c r="O152" s="60">
        <v>96000</v>
      </c>
      <c r="P152" s="60">
        <v>96000</v>
      </c>
      <c r="Q152" s="60">
        <v>96000</v>
      </c>
      <c r="R152" s="60">
        <v>96000</v>
      </c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</row>
    <row r="153" spans="1:33" ht="20.05" customHeight="1" x14ac:dyDescent="0.35">
      <c r="A153" s="55" t="s">
        <v>241</v>
      </c>
      <c r="B153" s="59" t="s">
        <v>96</v>
      </c>
      <c r="C153" s="67" t="s">
        <v>242</v>
      </c>
      <c r="D153" s="60">
        <v>119255.63730971757</v>
      </c>
      <c r="E153" s="60">
        <v>141237.31995849841</v>
      </c>
      <c r="F153" s="60">
        <v>142849.57006713504</v>
      </c>
      <c r="G153" s="60">
        <v>144461.82017577166</v>
      </c>
      <c r="H153" s="60">
        <v>146074.07028440828</v>
      </c>
      <c r="I153" s="60">
        <v>147686.32039304491</v>
      </c>
      <c r="J153" s="60">
        <v>149298.57050168156</v>
      </c>
      <c r="K153" s="60">
        <v>150910.82061031819</v>
      </c>
      <c r="L153" s="60">
        <v>152523.07071895481</v>
      </c>
      <c r="M153" s="60">
        <v>154135.32082759144</v>
      </c>
      <c r="N153" s="60">
        <v>155747.57093622806</v>
      </c>
      <c r="O153" s="60">
        <v>157359.82104486472</v>
      </c>
      <c r="P153" s="60">
        <v>158972.07115350134</v>
      </c>
      <c r="Q153" s="60">
        <v>160584.32126213796</v>
      </c>
      <c r="R153" s="60">
        <v>162196.57137077459</v>
      </c>
      <c r="S153" s="60">
        <v>163808.82147941121</v>
      </c>
      <c r="T153" s="60">
        <v>165421.07158804784</v>
      </c>
      <c r="U153" s="60">
        <v>167033.32169668449</v>
      </c>
      <c r="V153" s="60">
        <v>168645.57180532112</v>
      </c>
      <c r="W153" s="60">
        <v>170257.82191395774</v>
      </c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</row>
    <row r="154" spans="1:33" ht="20.05" customHeight="1" x14ac:dyDescent="0.35">
      <c r="A154" s="55" t="s">
        <v>243</v>
      </c>
      <c r="B154" s="59" t="s">
        <v>44</v>
      </c>
      <c r="C154" s="67" t="s">
        <v>244</v>
      </c>
      <c r="D154" s="60">
        <v>75000</v>
      </c>
      <c r="E154" s="60">
        <v>75000</v>
      </c>
      <c r="F154" s="60">
        <v>75000</v>
      </c>
      <c r="G154" s="60">
        <v>75000</v>
      </c>
      <c r="H154" s="60">
        <v>75000</v>
      </c>
      <c r="I154" s="60">
        <v>75000</v>
      </c>
      <c r="J154" s="60">
        <v>75000</v>
      </c>
      <c r="K154" s="60">
        <v>75000</v>
      </c>
      <c r="L154" s="60">
        <v>75000</v>
      </c>
      <c r="M154" s="60">
        <v>75000</v>
      </c>
      <c r="N154" s="60">
        <v>75000</v>
      </c>
      <c r="O154" s="60">
        <v>75000</v>
      </c>
      <c r="P154" s="60">
        <v>75000</v>
      </c>
      <c r="Q154" s="60">
        <v>75000</v>
      </c>
      <c r="R154" s="60">
        <v>75000</v>
      </c>
      <c r="S154" s="60">
        <v>75000</v>
      </c>
      <c r="T154" s="60">
        <v>75000</v>
      </c>
      <c r="U154" s="60">
        <v>75000</v>
      </c>
      <c r="V154" s="60">
        <v>75000</v>
      </c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</row>
    <row r="155" spans="1:33" ht="15.95" x14ac:dyDescent="0.35">
      <c r="A155" s="52" t="s">
        <v>245</v>
      </c>
      <c r="B155" s="59" t="s">
        <v>246</v>
      </c>
      <c r="C155" s="67" t="s">
        <v>247</v>
      </c>
      <c r="D155" s="60">
        <v>25000</v>
      </c>
      <c r="E155" s="60">
        <v>25000</v>
      </c>
      <c r="F155" s="60">
        <v>26313.194444941149</v>
      </c>
      <c r="G155" s="60">
        <v>27626.388889882299</v>
      </c>
      <c r="H155" s="60">
        <v>28939.583334823448</v>
      </c>
      <c r="I155" s="60">
        <v>30252.777779764601</v>
      </c>
      <c r="J155" s="60">
        <v>31565.972224705751</v>
      </c>
      <c r="K155" s="60">
        <v>32879.166669646896</v>
      </c>
      <c r="L155" s="60">
        <v>34192.36111458805</v>
      </c>
      <c r="M155" s="60">
        <v>35505.555559529203</v>
      </c>
      <c r="N155" s="60">
        <v>36818.750004470348</v>
      </c>
      <c r="O155" s="60">
        <v>37500</v>
      </c>
      <c r="P155" s="60">
        <v>37500</v>
      </c>
      <c r="Q155" s="60">
        <v>37500</v>
      </c>
      <c r="R155" s="60">
        <v>37500</v>
      </c>
      <c r="S155" s="60">
        <v>37500</v>
      </c>
      <c r="T155" s="60">
        <v>37500</v>
      </c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</row>
    <row r="156" spans="1:33" ht="15.95" x14ac:dyDescent="0.35">
      <c r="A156" s="52" t="s">
        <v>248</v>
      </c>
      <c r="B156" s="59" t="s">
        <v>246</v>
      </c>
      <c r="C156" s="67" t="s">
        <v>249</v>
      </c>
      <c r="D156" s="60">
        <v>7500</v>
      </c>
      <c r="E156" s="60">
        <v>7500</v>
      </c>
      <c r="F156" s="60">
        <v>7962.5</v>
      </c>
      <c r="G156" s="60">
        <v>8425</v>
      </c>
      <c r="H156" s="60">
        <v>8887.5000000000018</v>
      </c>
      <c r="I156" s="60">
        <v>9350.0000000000018</v>
      </c>
      <c r="J156" s="60">
        <v>9812.5000000000018</v>
      </c>
      <c r="K156" s="60">
        <v>10275.000000000002</v>
      </c>
      <c r="L156" s="60">
        <v>10737.500000000002</v>
      </c>
      <c r="M156" s="60">
        <v>11200.000000000004</v>
      </c>
      <c r="N156" s="60">
        <v>11662.500000000004</v>
      </c>
      <c r="O156" s="60">
        <v>12125.000000000004</v>
      </c>
      <c r="P156" s="60">
        <v>12500</v>
      </c>
      <c r="Q156" s="60">
        <v>12500</v>
      </c>
      <c r="R156" s="60">
        <v>12500</v>
      </c>
      <c r="S156" s="60">
        <v>12500</v>
      </c>
      <c r="T156" s="60">
        <v>12500</v>
      </c>
      <c r="U156" s="60">
        <v>12500</v>
      </c>
      <c r="V156" s="60">
        <v>12500</v>
      </c>
      <c r="W156" s="60">
        <v>12500</v>
      </c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</row>
    <row r="157" spans="1:33" ht="15.95" x14ac:dyDescent="0.35">
      <c r="B157" s="59" t="s">
        <v>246</v>
      </c>
      <c r="C157" s="67" t="s">
        <v>250</v>
      </c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</row>
    <row r="158" spans="1:33" ht="15.95" x14ac:dyDescent="0.35">
      <c r="A158" s="52" t="s">
        <v>251</v>
      </c>
      <c r="B158" s="59" t="s">
        <v>246</v>
      </c>
      <c r="C158" s="67" t="s">
        <v>252</v>
      </c>
      <c r="D158" s="60">
        <v>25000</v>
      </c>
      <c r="E158" s="60">
        <v>25000</v>
      </c>
      <c r="F158" s="60">
        <v>25000</v>
      </c>
      <c r="G158" s="60">
        <v>25000</v>
      </c>
      <c r="H158" s="60">
        <v>25000</v>
      </c>
      <c r="I158" s="60">
        <v>25000</v>
      </c>
      <c r="J158" s="60">
        <v>25000</v>
      </c>
      <c r="K158" s="60">
        <v>25000</v>
      </c>
      <c r="L158" s="60">
        <v>25000</v>
      </c>
      <c r="M158" s="60">
        <v>25000</v>
      </c>
      <c r="N158" s="60">
        <v>25000</v>
      </c>
      <c r="O158" s="60">
        <v>25000</v>
      </c>
      <c r="P158" s="60">
        <v>25000</v>
      </c>
      <c r="Q158" s="60">
        <v>25000</v>
      </c>
      <c r="R158" s="60">
        <v>25000</v>
      </c>
      <c r="S158" s="60">
        <v>25000</v>
      </c>
      <c r="T158" s="60">
        <v>25000</v>
      </c>
      <c r="U158" s="60">
        <v>25000</v>
      </c>
      <c r="V158" s="60">
        <v>25000</v>
      </c>
      <c r="W158" s="60">
        <v>25000</v>
      </c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</row>
    <row r="159" spans="1:33" ht="15.95" x14ac:dyDescent="0.35">
      <c r="A159" s="52" t="s">
        <v>253</v>
      </c>
      <c r="B159" s="59" t="s">
        <v>246</v>
      </c>
      <c r="C159" s="67" t="s">
        <v>254</v>
      </c>
      <c r="D159" s="60">
        <v>50000</v>
      </c>
      <c r="E159" s="60">
        <v>50000</v>
      </c>
      <c r="F159" s="60">
        <v>50000</v>
      </c>
      <c r="G159" s="60">
        <v>50000</v>
      </c>
      <c r="H159" s="60">
        <v>50000</v>
      </c>
      <c r="I159" s="60">
        <v>50000</v>
      </c>
      <c r="J159" s="60">
        <v>50000</v>
      </c>
      <c r="K159" s="60">
        <v>50000</v>
      </c>
      <c r="L159" s="60">
        <v>50000</v>
      </c>
      <c r="M159" s="60">
        <v>50000</v>
      </c>
      <c r="N159" s="60">
        <v>50000</v>
      </c>
      <c r="O159" s="60">
        <v>50000</v>
      </c>
      <c r="P159" s="60">
        <v>50000</v>
      </c>
      <c r="Q159" s="60">
        <v>50000</v>
      </c>
      <c r="R159" s="60">
        <v>50000</v>
      </c>
      <c r="S159" s="60">
        <v>50000</v>
      </c>
      <c r="T159" s="60">
        <v>50000</v>
      </c>
      <c r="U159" s="60">
        <v>50000</v>
      </c>
      <c r="V159" s="60">
        <v>50000</v>
      </c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</row>
    <row r="160" spans="1:33" ht="15.95" x14ac:dyDescent="0.35">
      <c r="A160" s="52" t="s">
        <v>255</v>
      </c>
      <c r="B160" s="59" t="s">
        <v>52</v>
      </c>
      <c r="C160" s="67" t="s">
        <v>256</v>
      </c>
      <c r="D160" s="60">
        <v>620000</v>
      </c>
      <c r="E160" s="60">
        <v>620000</v>
      </c>
      <c r="F160" s="60">
        <v>672153.21555626241</v>
      </c>
      <c r="G160" s="60">
        <v>724306.4311125247</v>
      </c>
      <c r="H160" s="60">
        <v>776459.64666878711</v>
      </c>
      <c r="I160" s="60">
        <v>828612.86222504941</v>
      </c>
      <c r="J160" s="60">
        <v>880766.07778131182</v>
      </c>
      <c r="K160" s="60">
        <v>932919.29333757411</v>
      </c>
      <c r="L160" s="60">
        <v>985072.50889383652</v>
      </c>
      <c r="M160" s="60">
        <v>784142.64768427471</v>
      </c>
      <c r="N160" s="60">
        <v>65362.736400381662</v>
      </c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</row>
    <row r="161" spans="1:33" ht="15.95" x14ac:dyDescent="0.35">
      <c r="A161" s="52" t="s">
        <v>257</v>
      </c>
      <c r="B161" s="59" t="s">
        <v>64</v>
      </c>
      <c r="C161" s="67" t="s">
        <v>258</v>
      </c>
      <c r="D161" s="60">
        <v>125000</v>
      </c>
      <c r="E161" s="60">
        <v>125000</v>
      </c>
      <c r="F161" s="60">
        <v>851800</v>
      </c>
      <c r="G161" s="60">
        <v>1329239.7779696903</v>
      </c>
      <c r="H161" s="60">
        <v>1608524.1444345939</v>
      </c>
      <c r="I161" s="60">
        <v>1806679.5559393805</v>
      </c>
      <c r="J161" s="60">
        <v>1960380.8340846084</v>
      </c>
      <c r="K161" s="60">
        <v>2000000</v>
      </c>
      <c r="L161" s="60">
        <v>2000000</v>
      </c>
      <c r="M161" s="60">
        <v>2000000</v>
      </c>
      <c r="N161" s="60">
        <v>2000000</v>
      </c>
      <c r="O161" s="60">
        <v>2000000</v>
      </c>
      <c r="P161" s="60">
        <v>2000000</v>
      </c>
      <c r="Q161" s="60">
        <v>2000000</v>
      </c>
      <c r="R161" s="60">
        <v>2000000</v>
      </c>
      <c r="S161" s="60">
        <v>2000000</v>
      </c>
      <c r="T161" s="60">
        <v>2000000</v>
      </c>
      <c r="U161" s="60">
        <v>2000000</v>
      </c>
      <c r="V161" s="60">
        <v>2000000</v>
      </c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</row>
    <row r="162" spans="1:33" ht="15.95" x14ac:dyDescent="0.35">
      <c r="A162" s="52" t="s">
        <v>259</v>
      </c>
      <c r="B162" s="59" t="s">
        <v>57</v>
      </c>
      <c r="C162" s="67" t="s">
        <v>260</v>
      </c>
      <c r="D162" s="60">
        <v>175000</v>
      </c>
      <c r="E162" s="60">
        <v>175000</v>
      </c>
      <c r="F162" s="60">
        <v>181862.60416666666</v>
      </c>
      <c r="G162" s="60">
        <v>188725.20833333334</v>
      </c>
      <c r="H162" s="60">
        <v>195587.8125</v>
      </c>
      <c r="I162" s="60">
        <v>202450.41666666669</v>
      </c>
      <c r="J162" s="60">
        <v>209313.02083333334</v>
      </c>
      <c r="K162" s="60">
        <v>216175.62500000003</v>
      </c>
      <c r="L162" s="60">
        <v>223038.22916666669</v>
      </c>
      <c r="M162" s="60">
        <v>229900.83333333337</v>
      </c>
      <c r="N162" s="60">
        <v>236763.43750000003</v>
      </c>
      <c r="O162" s="60">
        <v>243626.04166666672</v>
      </c>
      <c r="P162" s="60">
        <v>250000</v>
      </c>
      <c r="Q162" s="60">
        <v>250000</v>
      </c>
      <c r="R162" s="60">
        <v>250000</v>
      </c>
      <c r="S162" s="60">
        <v>250000</v>
      </c>
      <c r="T162" s="60">
        <v>250000</v>
      </c>
      <c r="U162" s="60">
        <v>250000</v>
      </c>
      <c r="V162" s="60">
        <v>250000</v>
      </c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</row>
    <row r="163" spans="1:33" ht="15.95" x14ac:dyDescent="0.35">
      <c r="A163" s="52" t="s">
        <v>261</v>
      </c>
      <c r="B163" s="59" t="s">
        <v>57</v>
      </c>
      <c r="C163" s="67" t="s">
        <v>262</v>
      </c>
      <c r="D163" s="60">
        <v>188737.8458177135</v>
      </c>
      <c r="E163" s="60">
        <v>167899.62703516692</v>
      </c>
      <c r="F163" s="60">
        <v>170373.40651509343</v>
      </c>
      <c r="G163" s="60">
        <v>172847.18599501991</v>
      </c>
      <c r="H163" s="60">
        <v>175320.9654749464</v>
      </c>
      <c r="I163" s="60">
        <v>177794.74495487291</v>
      </c>
      <c r="J163" s="60">
        <v>180268.52443479939</v>
      </c>
      <c r="K163" s="60">
        <v>182742.30391472587</v>
      </c>
      <c r="L163" s="60">
        <v>185216.08339465238</v>
      </c>
      <c r="M163" s="60">
        <v>187689.86287457886</v>
      </c>
      <c r="N163" s="60">
        <v>190163.64235450537</v>
      </c>
      <c r="O163" s="60">
        <v>192637.42183443185</v>
      </c>
      <c r="P163" s="60">
        <v>195111.20131435833</v>
      </c>
      <c r="Q163" s="60">
        <v>197584.98079428484</v>
      </c>
      <c r="R163" s="60">
        <v>200058.76027421132</v>
      </c>
      <c r="S163" s="60">
        <v>202532.5397541378</v>
      </c>
      <c r="T163" s="60">
        <v>205006.31923406431</v>
      </c>
      <c r="U163" s="60">
        <v>207480.0987139908</v>
      </c>
      <c r="V163" s="60">
        <v>209953.87819391728</v>
      </c>
      <c r="W163" s="60">
        <v>212427.65767384379</v>
      </c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</row>
    <row r="164" spans="1:33" ht="15.95" x14ac:dyDescent="0.35">
      <c r="A164" s="52" t="s">
        <v>263</v>
      </c>
      <c r="B164" s="59" t="s">
        <v>86</v>
      </c>
      <c r="C164" s="67" t="s">
        <v>264</v>
      </c>
      <c r="D164" s="60">
        <v>250000</v>
      </c>
      <c r="E164" s="60">
        <v>250000</v>
      </c>
      <c r="F164" s="60">
        <v>370000.625</v>
      </c>
      <c r="G164" s="60">
        <v>577388.52855558426</v>
      </c>
      <c r="H164" s="60">
        <v>698702.67523877672</v>
      </c>
      <c r="I164" s="60">
        <v>784776.4321111684</v>
      </c>
      <c r="J164" s="60">
        <v>851540.42480550171</v>
      </c>
      <c r="K164" s="60">
        <v>868750</v>
      </c>
      <c r="L164" s="60">
        <v>868750</v>
      </c>
      <c r="M164" s="60">
        <v>868750</v>
      </c>
      <c r="N164" s="60">
        <v>868750</v>
      </c>
      <c r="O164" s="60">
        <v>868750</v>
      </c>
      <c r="P164" s="60">
        <v>868750</v>
      </c>
      <c r="Q164" s="60">
        <v>868750</v>
      </c>
      <c r="R164" s="60">
        <v>868750</v>
      </c>
      <c r="S164" s="60">
        <v>868750</v>
      </c>
      <c r="T164" s="60">
        <v>868750</v>
      </c>
      <c r="U164" s="60">
        <v>868750</v>
      </c>
      <c r="V164" s="60">
        <v>868750</v>
      </c>
      <c r="W164" s="60">
        <v>868750</v>
      </c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</row>
    <row r="165" spans="1:33" ht="15.95" x14ac:dyDescent="0.35">
      <c r="A165" s="52" t="s">
        <v>265</v>
      </c>
      <c r="B165" s="59" t="s">
        <v>266</v>
      </c>
      <c r="C165" s="59" t="s">
        <v>267</v>
      </c>
      <c r="D165" s="60">
        <v>4106.9745492960456</v>
      </c>
      <c r="E165" s="60">
        <v>5355.298791401674</v>
      </c>
      <c r="F165" s="60">
        <v>5641.3778069935506</v>
      </c>
      <c r="G165" s="60">
        <v>5927.4568225854264</v>
      </c>
      <c r="H165" s="60">
        <v>6213.535838177303</v>
      </c>
      <c r="I165" s="60">
        <v>6499.6148537691788</v>
      </c>
      <c r="J165" s="60">
        <v>6785.6938693610555</v>
      </c>
      <c r="K165" s="60">
        <v>7071.7728849529312</v>
      </c>
      <c r="L165" s="60">
        <v>7357.8519005448079</v>
      </c>
      <c r="M165" s="60">
        <v>7643.9309161366837</v>
      </c>
      <c r="N165" s="60">
        <v>7930.0099317285603</v>
      </c>
      <c r="O165" s="60">
        <v>8216.088947320437</v>
      </c>
      <c r="P165" s="60">
        <v>8502.1679629123119</v>
      </c>
      <c r="Q165" s="60">
        <v>8788.2469785041867</v>
      </c>
      <c r="R165" s="60">
        <v>9074.3259940960615</v>
      </c>
      <c r="S165" s="60">
        <v>9360.4050096879382</v>
      </c>
      <c r="T165" s="60">
        <v>9646.4840252798131</v>
      </c>
      <c r="U165" s="60">
        <v>9932.5630408716879</v>
      </c>
      <c r="V165" s="60">
        <v>10218.642056463563</v>
      </c>
      <c r="W165" s="60">
        <v>10504.721072055439</v>
      </c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</row>
    <row r="166" spans="1:33" ht="15.95" x14ac:dyDescent="0.35">
      <c r="A166" s="66"/>
      <c r="B166" s="59"/>
      <c r="C166" s="67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</row>
    <row r="167" spans="1:33" ht="15.95" x14ac:dyDescent="0.35">
      <c r="B167" s="59"/>
      <c r="C167" s="67" t="s">
        <v>46</v>
      </c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</row>
    <row r="168" spans="1:33" ht="15.95" x14ac:dyDescent="0.35">
      <c r="B168" s="59"/>
      <c r="C168" s="67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</row>
    <row r="169" spans="1:33" ht="15.95" x14ac:dyDescent="0.35">
      <c r="B169" s="59"/>
      <c r="C169" s="67" t="s">
        <v>268</v>
      </c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</row>
    <row r="170" spans="1:33" ht="15.95" x14ac:dyDescent="0.35">
      <c r="A170" s="69" t="s">
        <v>113</v>
      </c>
      <c r="B170" s="59" t="s">
        <v>246</v>
      </c>
      <c r="C170" s="67" t="s">
        <v>269</v>
      </c>
      <c r="D170" s="60">
        <v>68000</v>
      </c>
      <c r="E170" s="60">
        <v>85000</v>
      </c>
      <c r="F170" s="60">
        <v>96161.066666666666</v>
      </c>
      <c r="G170" s="60">
        <v>102000</v>
      </c>
      <c r="H170" s="60">
        <v>102000</v>
      </c>
      <c r="I170" s="60">
        <v>102000</v>
      </c>
      <c r="J170" s="60">
        <v>102000</v>
      </c>
      <c r="K170" s="60">
        <v>96900</v>
      </c>
      <c r="L170" s="60">
        <v>85800</v>
      </c>
      <c r="M170" s="60">
        <v>74700</v>
      </c>
      <c r="N170" s="60">
        <v>63300</v>
      </c>
      <c r="O170" s="60">
        <v>51300</v>
      </c>
      <c r="P170" s="60">
        <v>39300</v>
      </c>
      <c r="Q170" s="60">
        <v>26400</v>
      </c>
      <c r="R170" s="60">
        <v>13500</v>
      </c>
      <c r="S170" s="60">
        <v>300</v>
      </c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</row>
    <row r="171" spans="1:33" ht="15.95" x14ac:dyDescent="0.35">
      <c r="A171" s="69" t="s">
        <v>113</v>
      </c>
      <c r="B171" s="59" t="s">
        <v>246</v>
      </c>
      <c r="C171" s="67" t="s">
        <v>270</v>
      </c>
      <c r="D171" s="60">
        <v>36400</v>
      </c>
      <c r="E171" s="60">
        <v>38750</v>
      </c>
      <c r="F171" s="60">
        <v>32725</v>
      </c>
      <c r="G171" s="60">
        <v>24000</v>
      </c>
      <c r="H171" s="60">
        <v>13975</v>
      </c>
      <c r="I171" s="60">
        <v>1050</v>
      </c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</row>
    <row r="172" spans="1:33" ht="15.95" x14ac:dyDescent="0.35">
      <c r="A172" s="69" t="s">
        <v>113</v>
      </c>
      <c r="B172" s="59" t="s">
        <v>82</v>
      </c>
      <c r="C172" s="67" t="s">
        <v>271</v>
      </c>
      <c r="D172" s="60">
        <v>630000</v>
      </c>
      <c r="E172" s="60">
        <v>630000</v>
      </c>
      <c r="F172" s="60">
        <v>630000</v>
      </c>
      <c r="G172" s="60">
        <v>630000</v>
      </c>
      <c r="H172" s="60">
        <v>630000</v>
      </c>
      <c r="I172" s="60">
        <v>630000</v>
      </c>
      <c r="J172" s="60">
        <v>630000</v>
      </c>
      <c r="K172" s="60">
        <v>630000</v>
      </c>
      <c r="L172" s="60">
        <v>630000</v>
      </c>
      <c r="M172" s="60">
        <v>630000</v>
      </c>
      <c r="N172" s="60">
        <v>630000</v>
      </c>
      <c r="O172" s="60">
        <v>630000</v>
      </c>
      <c r="P172" s="60">
        <v>630000</v>
      </c>
      <c r="Q172" s="60">
        <v>630000</v>
      </c>
      <c r="R172" s="60">
        <v>630000</v>
      </c>
      <c r="S172" s="60">
        <v>630000</v>
      </c>
      <c r="T172" s="60">
        <v>630000</v>
      </c>
      <c r="U172" s="60">
        <v>630000</v>
      </c>
      <c r="V172" s="60">
        <v>630000</v>
      </c>
      <c r="W172" s="60">
        <v>630000</v>
      </c>
      <c r="X172" s="60">
        <v>630000</v>
      </c>
      <c r="Y172" s="60">
        <v>630000</v>
      </c>
      <c r="Z172" s="60"/>
      <c r="AA172" s="60"/>
      <c r="AB172" s="60"/>
      <c r="AC172" s="60"/>
      <c r="AD172" s="60"/>
      <c r="AE172" s="60"/>
      <c r="AF172" s="60"/>
      <c r="AG172" s="60"/>
    </row>
    <row r="173" spans="1:33" ht="15.95" x14ac:dyDescent="0.35">
      <c r="A173" s="69" t="s">
        <v>113</v>
      </c>
      <c r="B173" s="59" t="s">
        <v>246</v>
      </c>
      <c r="C173" s="67" t="s">
        <v>272</v>
      </c>
      <c r="D173" s="60">
        <v>340000</v>
      </c>
      <c r="E173" s="60">
        <v>510000</v>
      </c>
      <c r="F173" s="60">
        <v>1158448</v>
      </c>
      <c r="G173" s="60">
        <v>1807766.0980387789</v>
      </c>
      <c r="H173" s="60">
        <v>2174724.6432755711</v>
      </c>
      <c r="I173" s="60">
        <v>2204149.0582460444</v>
      </c>
      <c r="J173" s="60">
        <v>2211309.580847438</v>
      </c>
      <c r="K173" s="60">
        <v>2144000</v>
      </c>
      <c r="L173" s="60">
        <v>2016000</v>
      </c>
      <c r="M173" s="60">
        <v>1904000</v>
      </c>
      <c r="N173" s="60">
        <v>1776000</v>
      </c>
      <c r="O173" s="60">
        <v>1648000</v>
      </c>
      <c r="P173" s="60">
        <v>1512000</v>
      </c>
      <c r="Q173" s="60">
        <v>1384000</v>
      </c>
      <c r="R173" s="60">
        <v>1240000</v>
      </c>
      <c r="S173" s="60">
        <v>1096000</v>
      </c>
      <c r="T173" s="60">
        <v>944000</v>
      </c>
      <c r="U173" s="60">
        <v>792000</v>
      </c>
      <c r="V173" s="60">
        <v>640000</v>
      </c>
      <c r="W173" s="60">
        <v>472000</v>
      </c>
      <c r="X173" s="60">
        <v>304000</v>
      </c>
      <c r="Y173" s="60">
        <v>136000</v>
      </c>
      <c r="Z173" s="60"/>
      <c r="AA173" s="60"/>
      <c r="AB173" s="60"/>
      <c r="AC173" s="60"/>
      <c r="AD173" s="60"/>
      <c r="AE173" s="60"/>
      <c r="AF173" s="60"/>
      <c r="AG173" s="60"/>
    </row>
    <row r="174" spans="1:33" ht="15.95" x14ac:dyDescent="0.35">
      <c r="A174" s="69" t="s">
        <v>113</v>
      </c>
      <c r="B174" s="59" t="s">
        <v>246</v>
      </c>
      <c r="C174" s="67" t="s">
        <v>273</v>
      </c>
      <c r="D174" s="60">
        <v>51000</v>
      </c>
      <c r="E174" s="60">
        <v>51000</v>
      </c>
      <c r="F174" s="60">
        <v>47700</v>
      </c>
      <c r="G174" s="60">
        <v>41850</v>
      </c>
      <c r="H174" s="60">
        <v>36450</v>
      </c>
      <c r="I174" s="60">
        <v>30600</v>
      </c>
      <c r="J174" s="60">
        <v>24300</v>
      </c>
      <c r="K174" s="60">
        <v>18450</v>
      </c>
      <c r="L174" s="60">
        <v>12900</v>
      </c>
      <c r="M174" s="60">
        <v>7350</v>
      </c>
      <c r="N174" s="60">
        <v>1500</v>
      </c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</row>
    <row r="175" spans="1:33" ht="15.95" x14ac:dyDescent="0.35">
      <c r="A175" s="69" t="s">
        <v>113</v>
      </c>
      <c r="B175" s="59" t="s">
        <v>57</v>
      </c>
      <c r="C175" s="67" t="s">
        <v>274</v>
      </c>
      <c r="D175" s="60">
        <v>118750</v>
      </c>
      <c r="E175" s="60">
        <v>118750</v>
      </c>
      <c r="F175" s="60">
        <v>118750</v>
      </c>
      <c r="G175" s="60">
        <v>118750</v>
      </c>
      <c r="H175" s="60">
        <v>118750</v>
      </c>
      <c r="I175" s="60">
        <v>118750</v>
      </c>
      <c r="J175" s="60">
        <v>118750</v>
      </c>
      <c r="K175" s="60">
        <v>118750</v>
      </c>
      <c r="L175" s="60">
        <v>118750</v>
      </c>
      <c r="M175" s="60">
        <v>118750</v>
      </c>
      <c r="N175" s="60">
        <v>118750</v>
      </c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</row>
    <row r="176" spans="1:33" ht="15.95" x14ac:dyDescent="0.35">
      <c r="A176" s="69" t="s">
        <v>113</v>
      </c>
      <c r="B176" s="59" t="s">
        <v>57</v>
      </c>
      <c r="C176" s="67" t="s">
        <v>275</v>
      </c>
      <c r="D176" s="60">
        <v>142500</v>
      </c>
      <c r="E176" s="60">
        <v>166250</v>
      </c>
      <c r="F176" s="60">
        <v>166250</v>
      </c>
      <c r="G176" s="60">
        <v>166250</v>
      </c>
      <c r="H176" s="60">
        <v>166250</v>
      </c>
      <c r="I176" s="60">
        <v>166250</v>
      </c>
      <c r="J176" s="60">
        <v>166250</v>
      </c>
      <c r="K176" s="60">
        <v>166250</v>
      </c>
      <c r="L176" s="60">
        <v>166250</v>
      </c>
      <c r="M176" s="60">
        <v>156800</v>
      </c>
      <c r="N176" s="60">
        <v>141400</v>
      </c>
      <c r="O176" s="60">
        <v>125300</v>
      </c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</row>
    <row r="177" spans="1:33" ht="15.95" x14ac:dyDescent="0.35">
      <c r="A177" s="69" t="s">
        <v>113</v>
      </c>
      <c r="B177" s="59" t="s">
        <v>276</v>
      </c>
      <c r="C177" s="67" t="s">
        <v>277</v>
      </c>
      <c r="D177" s="60">
        <v>68000</v>
      </c>
      <c r="E177" s="60">
        <v>68000</v>
      </c>
      <c r="F177" s="60">
        <v>105266.68453075553</v>
      </c>
      <c r="G177" s="60">
        <v>109291.6444064284</v>
      </c>
      <c r="H177" s="60">
        <v>112413.6458328655</v>
      </c>
      <c r="I177" s="60">
        <v>114964.50673396973</v>
      </c>
      <c r="J177" s="60">
        <v>117121.22889543288</v>
      </c>
      <c r="K177" s="60">
        <v>118989.46660964258</v>
      </c>
      <c r="L177" s="60">
        <v>120637.36906151104</v>
      </c>
      <c r="M177" s="60">
        <v>122111.46803607969</v>
      </c>
      <c r="N177" s="60">
        <v>123444.952761722</v>
      </c>
      <c r="O177" s="60">
        <v>124662.32893718392</v>
      </c>
      <c r="P177" s="60">
        <v>125782.20646024437</v>
      </c>
      <c r="Q177" s="60">
        <v>126819.05109864709</v>
      </c>
      <c r="R177" s="60">
        <v>127784.33036362103</v>
      </c>
      <c r="S177" s="60">
        <v>128687.28881285679</v>
      </c>
      <c r="T177" s="60">
        <v>129535.48789669054</v>
      </c>
      <c r="U177" s="60">
        <v>130335.19126472525</v>
      </c>
      <c r="V177" s="60">
        <v>131091.64575751769</v>
      </c>
      <c r="W177" s="60">
        <v>131809.29023929388</v>
      </c>
      <c r="X177" s="60">
        <v>132491.91342618843</v>
      </c>
      <c r="Y177" s="60">
        <v>133142.77496493619</v>
      </c>
      <c r="Z177" s="60">
        <v>133764.69957506473</v>
      </c>
      <c r="AA177" s="60">
        <v>134360.15114039811</v>
      </c>
      <c r="AB177" s="60"/>
      <c r="AC177" s="60"/>
      <c r="AD177" s="60"/>
      <c r="AE177" s="60"/>
      <c r="AF177" s="60"/>
      <c r="AG177" s="60"/>
    </row>
    <row r="178" spans="1:33" ht="15.95" x14ac:dyDescent="0.35">
      <c r="B178" s="59"/>
      <c r="C178" s="67"/>
      <c r="D178" s="58"/>
      <c r="E178" s="58"/>
      <c r="F178" s="70"/>
      <c r="G178" s="70"/>
      <c r="H178" s="70"/>
      <c r="I178" s="70"/>
      <c r="J178" s="70"/>
      <c r="K178" s="70"/>
      <c r="L178" s="70"/>
      <c r="M178" s="70"/>
      <c r="N178" s="70"/>
    </row>
    <row r="179" spans="1:33" ht="15.95" x14ac:dyDescent="0.35">
      <c r="B179" s="59"/>
      <c r="C179" s="67" t="s">
        <v>46</v>
      </c>
      <c r="D179" s="71" t="s">
        <v>278</v>
      </c>
      <c r="E179" s="71" t="s">
        <v>278</v>
      </c>
      <c r="F179" s="71" t="s">
        <v>278</v>
      </c>
      <c r="G179" s="71" t="s">
        <v>278</v>
      </c>
      <c r="H179" s="71" t="s">
        <v>278</v>
      </c>
      <c r="I179" s="71" t="s">
        <v>278</v>
      </c>
      <c r="J179" s="71" t="s">
        <v>278</v>
      </c>
      <c r="K179" s="71" t="s">
        <v>278</v>
      </c>
      <c r="L179" s="71" t="s">
        <v>278</v>
      </c>
      <c r="M179" s="71" t="s">
        <v>278</v>
      </c>
      <c r="N179" s="71" t="s">
        <v>278</v>
      </c>
      <c r="O179" s="52" t="s">
        <v>278</v>
      </c>
      <c r="P179" s="52" t="s">
        <v>278</v>
      </c>
      <c r="Q179" s="52" t="s">
        <v>278</v>
      </c>
      <c r="R179" s="52" t="s">
        <v>278</v>
      </c>
      <c r="S179" s="52" t="s">
        <v>278</v>
      </c>
      <c r="T179" s="52" t="s">
        <v>278</v>
      </c>
      <c r="U179" s="52" t="s">
        <v>278</v>
      </c>
      <c r="V179" s="52" t="s">
        <v>278</v>
      </c>
      <c r="W179" s="52" t="s">
        <v>278</v>
      </c>
      <c r="X179" s="52" t="s">
        <v>278</v>
      </c>
      <c r="Y179" s="52" t="s">
        <v>278</v>
      </c>
      <c r="Z179" s="52" t="s">
        <v>278</v>
      </c>
      <c r="AA179" s="52" t="s">
        <v>278</v>
      </c>
      <c r="AB179" s="52" t="s">
        <v>278</v>
      </c>
      <c r="AC179" s="52" t="s">
        <v>278</v>
      </c>
      <c r="AD179" s="52" t="s">
        <v>278</v>
      </c>
      <c r="AE179" s="52" t="s">
        <v>278</v>
      </c>
      <c r="AF179" s="52" t="s">
        <v>278</v>
      </c>
      <c r="AG179" s="52" t="s">
        <v>278</v>
      </c>
    </row>
    <row r="180" spans="1:33" ht="15.95" x14ac:dyDescent="0.3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</row>
    <row r="181" spans="1:33" ht="15.95" x14ac:dyDescent="0.35"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</row>
    <row r="182" spans="1:33" ht="15.95" x14ac:dyDescent="0.35">
      <c r="D182" s="91">
        <v>2021</v>
      </c>
      <c r="E182" s="91">
        <v>2022</v>
      </c>
      <c r="F182" s="91">
        <v>2023</v>
      </c>
      <c r="G182" s="91">
        <v>2024</v>
      </c>
      <c r="H182" s="91">
        <v>2025</v>
      </c>
      <c r="I182" s="91">
        <v>2026</v>
      </c>
      <c r="J182" s="91">
        <v>2027</v>
      </c>
      <c r="K182" s="91">
        <v>2028</v>
      </c>
      <c r="L182" s="91">
        <v>2029</v>
      </c>
      <c r="M182" s="91">
        <v>2030</v>
      </c>
      <c r="N182" s="91">
        <v>2031</v>
      </c>
      <c r="O182" s="91">
        <v>2032</v>
      </c>
      <c r="P182" s="91">
        <v>2033</v>
      </c>
      <c r="Q182" s="91">
        <v>2034</v>
      </c>
      <c r="R182" s="91">
        <v>2035</v>
      </c>
      <c r="S182" s="91">
        <v>2036</v>
      </c>
      <c r="T182" s="91">
        <v>2037</v>
      </c>
      <c r="U182" s="91">
        <v>2038</v>
      </c>
      <c r="V182" s="91">
        <v>2039</v>
      </c>
      <c r="W182" s="91">
        <v>2040</v>
      </c>
      <c r="X182" s="91">
        <v>2041</v>
      </c>
      <c r="Y182" s="91">
        <v>2042</v>
      </c>
      <c r="Z182" s="91">
        <v>2043</v>
      </c>
      <c r="AA182" s="91">
        <v>2044</v>
      </c>
      <c r="AB182" s="91">
        <v>2045</v>
      </c>
      <c r="AC182" s="91">
        <v>2046</v>
      </c>
      <c r="AD182" s="91">
        <v>2047</v>
      </c>
      <c r="AE182" s="91">
        <v>2048</v>
      </c>
      <c r="AF182" s="91">
        <v>2049</v>
      </c>
      <c r="AG182" s="91">
        <v>2050</v>
      </c>
    </row>
    <row r="183" spans="1:33" ht="15.95" x14ac:dyDescent="0.35">
      <c r="C183" s="74" t="s">
        <v>279</v>
      </c>
      <c r="D183" s="60">
        <f t="shared" ref="D183:AG183" si="0">SUM(D9:D61)</f>
        <v>9393860</v>
      </c>
      <c r="E183" s="60">
        <f t="shared" si="0"/>
        <v>9404610</v>
      </c>
      <c r="F183" s="60">
        <f t="shared" si="0"/>
        <v>9119704.0223610681</v>
      </c>
      <c r="G183" s="60">
        <f t="shared" si="0"/>
        <v>8216418.1992312111</v>
      </c>
      <c r="H183" s="60">
        <f t="shared" si="0"/>
        <v>8336771.7352079563</v>
      </c>
      <c r="I183" s="60">
        <f t="shared" si="0"/>
        <v>6510634.4479033081</v>
      </c>
      <c r="J183" s="60">
        <f t="shared" si="0"/>
        <v>6613385.5598791353</v>
      </c>
      <c r="K183" s="60">
        <f t="shared" si="0"/>
        <v>6613430.4218430407</v>
      </c>
      <c r="L183" s="60">
        <f t="shared" si="0"/>
        <v>5608071.1163296578</v>
      </c>
      <c r="M183" s="60">
        <f t="shared" si="0"/>
        <v>5680705.5615196098</v>
      </c>
      <c r="N183" s="60">
        <f t="shared" si="0"/>
        <v>5655240.0067095598</v>
      </c>
      <c r="O183" s="60">
        <f t="shared" si="0"/>
        <v>1850041.6666666674</v>
      </c>
      <c r="P183" s="60">
        <f t="shared" si="0"/>
        <v>1890220.8333333342</v>
      </c>
      <c r="Q183" s="60">
        <f t="shared" si="0"/>
        <v>1930400.0000000009</v>
      </c>
      <c r="R183" s="60">
        <f t="shared" si="0"/>
        <v>1970579.1666666674</v>
      </c>
      <c r="S183" s="60">
        <f t="shared" si="0"/>
        <v>2010758.3333333344</v>
      </c>
      <c r="T183" s="60">
        <f t="shared" si="0"/>
        <v>2050937.5000000012</v>
      </c>
      <c r="U183" s="60">
        <f t="shared" si="0"/>
        <v>2091116.6666666679</v>
      </c>
      <c r="V183" s="60">
        <f t="shared" si="0"/>
        <v>2131295.8333333349</v>
      </c>
      <c r="W183" s="60">
        <f t="shared" si="0"/>
        <v>1169125.0000000005</v>
      </c>
      <c r="X183" s="60">
        <f t="shared" si="0"/>
        <v>939729.16666666698</v>
      </c>
      <c r="Y183" s="60">
        <f t="shared" si="0"/>
        <v>960333.3333333336</v>
      </c>
      <c r="Z183" s="60">
        <f t="shared" si="0"/>
        <v>980937.50000000023</v>
      </c>
      <c r="AA183" s="60">
        <f t="shared" si="0"/>
        <v>0</v>
      </c>
      <c r="AB183" s="60">
        <f t="shared" si="0"/>
        <v>0</v>
      </c>
      <c r="AC183" s="60">
        <f t="shared" si="0"/>
        <v>0</v>
      </c>
      <c r="AD183" s="60">
        <f t="shared" si="0"/>
        <v>0</v>
      </c>
      <c r="AE183" s="60">
        <f t="shared" si="0"/>
        <v>0</v>
      </c>
      <c r="AF183" s="60">
        <f t="shared" si="0"/>
        <v>0</v>
      </c>
      <c r="AG183" s="60">
        <f t="shared" si="0"/>
        <v>0</v>
      </c>
    </row>
    <row r="184" spans="1:33" ht="15.95" x14ac:dyDescent="0.35">
      <c r="C184" s="74" t="s">
        <v>280</v>
      </c>
      <c r="D184" s="60">
        <f t="shared" ref="D184:AG184" si="1">SUM(D69:D177)</f>
        <v>7865397.353296645</v>
      </c>
      <c r="E184" s="60">
        <f t="shared" si="1"/>
        <v>8296084.1029629288</v>
      </c>
      <c r="F184" s="60">
        <f t="shared" si="1"/>
        <v>9148900.9311356377</v>
      </c>
      <c r="G184" s="60">
        <f t="shared" si="1"/>
        <v>10404411.457669614</v>
      </c>
      <c r="H184" s="60">
        <f t="shared" si="1"/>
        <v>10318007.763030004</v>
      </c>
      <c r="I184" s="60">
        <f t="shared" si="1"/>
        <v>9650083.1914274022</v>
      </c>
      <c r="J184" s="60">
        <f t="shared" si="1"/>
        <v>9570740.2015082575</v>
      </c>
      <c r="K184" s="60">
        <f t="shared" si="1"/>
        <v>9649791.1451451294</v>
      </c>
      <c r="L184" s="60">
        <f t="shared" si="1"/>
        <v>9606154.5734247454</v>
      </c>
      <c r="M184" s="60">
        <f t="shared" si="1"/>
        <v>8991957.3055827841</v>
      </c>
      <c r="N184" s="60">
        <f t="shared" si="1"/>
        <v>6711093.5998890353</v>
      </c>
      <c r="O184" s="60">
        <f t="shared" si="1"/>
        <v>6382976.7024304681</v>
      </c>
      <c r="P184" s="60">
        <f t="shared" si="1"/>
        <v>6121917.6468910165</v>
      </c>
      <c r="Q184" s="60">
        <f t="shared" si="1"/>
        <v>5986426.6001335746</v>
      </c>
      <c r="R184" s="60">
        <f t="shared" si="1"/>
        <v>5828263.9880027035</v>
      </c>
      <c r="S184" s="60">
        <f t="shared" si="1"/>
        <v>5549439.0550560942</v>
      </c>
      <c r="T184" s="60">
        <f t="shared" si="1"/>
        <v>5402359.3627440818</v>
      </c>
      <c r="U184" s="60">
        <f t="shared" si="1"/>
        <v>5218031.1747162724</v>
      </c>
      <c r="V184" s="60">
        <f t="shared" si="1"/>
        <v>5071159.7378132204</v>
      </c>
      <c r="W184" s="60">
        <f t="shared" si="1"/>
        <v>2533249.4908991512</v>
      </c>
      <c r="X184" s="60">
        <f t="shared" si="1"/>
        <v>1066491.9134261885</v>
      </c>
      <c r="Y184" s="60">
        <f t="shared" si="1"/>
        <v>899142.77496493619</v>
      </c>
      <c r="Z184" s="60">
        <f t="shared" si="1"/>
        <v>133764.69957506473</v>
      </c>
      <c r="AA184" s="60">
        <f t="shared" si="1"/>
        <v>134360.15114039811</v>
      </c>
      <c r="AB184" s="60">
        <f t="shared" si="1"/>
        <v>0</v>
      </c>
      <c r="AC184" s="60">
        <f t="shared" si="1"/>
        <v>0</v>
      </c>
      <c r="AD184" s="60">
        <f t="shared" si="1"/>
        <v>0</v>
      </c>
      <c r="AE184" s="60">
        <f t="shared" si="1"/>
        <v>0</v>
      </c>
      <c r="AF184" s="60">
        <f t="shared" si="1"/>
        <v>0</v>
      </c>
      <c r="AG184" s="60">
        <f t="shared" si="1"/>
        <v>0</v>
      </c>
    </row>
    <row r="185" spans="1:33" ht="15.95" x14ac:dyDescent="0.35">
      <c r="C185" s="74" t="s">
        <v>281</v>
      </c>
      <c r="D185" s="60">
        <v>0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0">
        <v>0</v>
      </c>
      <c r="L185" s="60">
        <v>0</v>
      </c>
      <c r="M185" s="60">
        <v>0</v>
      </c>
      <c r="N185" s="60">
        <v>0</v>
      </c>
      <c r="O185" s="60">
        <v>0</v>
      </c>
      <c r="P185" s="60">
        <v>0</v>
      </c>
      <c r="Q185" s="60">
        <v>0</v>
      </c>
      <c r="R185" s="60">
        <v>0</v>
      </c>
      <c r="S185" s="60">
        <v>0</v>
      </c>
      <c r="T185" s="60">
        <v>0</v>
      </c>
      <c r="U185" s="60">
        <v>0</v>
      </c>
      <c r="V185" s="60">
        <v>0</v>
      </c>
      <c r="W185" s="60">
        <v>0</v>
      </c>
      <c r="X185" s="60">
        <v>0</v>
      </c>
      <c r="Y185" s="60">
        <v>0</v>
      </c>
      <c r="Z185" s="60">
        <v>0</v>
      </c>
      <c r="AA185" s="60">
        <v>0</v>
      </c>
      <c r="AB185" s="60">
        <v>0</v>
      </c>
      <c r="AC185" s="60">
        <v>0</v>
      </c>
      <c r="AD185" s="60">
        <v>0</v>
      </c>
      <c r="AE185" s="60">
        <v>0</v>
      </c>
      <c r="AF185" s="60">
        <v>0</v>
      </c>
      <c r="AG185" s="60">
        <v>0</v>
      </c>
    </row>
    <row r="186" spans="1:33" ht="15.95" x14ac:dyDescent="0.35">
      <c r="C186" s="74" t="s">
        <v>282</v>
      </c>
      <c r="D186" s="60">
        <f>SUM(D183:D185)</f>
        <v>17259257.353296645</v>
      </c>
      <c r="E186" s="60">
        <f t="shared" ref="E186:AG186" si="2">SUM(E183:E185)</f>
        <v>17700694.10296293</v>
      </c>
      <c r="F186" s="60">
        <f t="shared" si="2"/>
        <v>18268604.953496706</v>
      </c>
      <c r="G186" s="60">
        <f t="shared" si="2"/>
        <v>18620829.656900823</v>
      </c>
      <c r="H186" s="60">
        <f t="shared" si="2"/>
        <v>18654779.49823796</v>
      </c>
      <c r="I186" s="60">
        <f t="shared" si="2"/>
        <v>16160717.639330711</v>
      </c>
      <c r="J186" s="60">
        <f t="shared" si="2"/>
        <v>16184125.761387393</v>
      </c>
      <c r="K186" s="60">
        <f t="shared" si="2"/>
        <v>16263221.56698817</v>
      </c>
      <c r="L186" s="60">
        <f t="shared" si="2"/>
        <v>15214225.689754404</v>
      </c>
      <c r="M186" s="60">
        <f t="shared" si="2"/>
        <v>14672662.867102394</v>
      </c>
      <c r="N186" s="60">
        <f t="shared" si="2"/>
        <v>12366333.606598595</v>
      </c>
      <c r="O186" s="60">
        <f t="shared" si="2"/>
        <v>8233018.369097136</v>
      </c>
      <c r="P186" s="60">
        <f t="shared" si="2"/>
        <v>8012138.4802243505</v>
      </c>
      <c r="Q186" s="60">
        <f t="shared" si="2"/>
        <v>7916826.6001335755</v>
      </c>
      <c r="R186" s="60">
        <f t="shared" si="2"/>
        <v>7798843.1546693705</v>
      </c>
      <c r="S186" s="60">
        <f t="shared" si="2"/>
        <v>7560197.3883894291</v>
      </c>
      <c r="T186" s="60">
        <f t="shared" si="2"/>
        <v>7453296.8627440827</v>
      </c>
      <c r="U186" s="60">
        <f t="shared" si="2"/>
        <v>7309147.8413829403</v>
      </c>
      <c r="V186" s="60">
        <f t="shared" si="2"/>
        <v>7202455.5711465552</v>
      </c>
      <c r="W186" s="60">
        <f t="shared" si="2"/>
        <v>3702374.4908991517</v>
      </c>
      <c r="X186" s="60">
        <f t="shared" si="2"/>
        <v>2006221.0800928555</v>
      </c>
      <c r="Y186" s="60">
        <f t="shared" si="2"/>
        <v>1859476.1082982698</v>
      </c>
      <c r="Z186" s="60">
        <f t="shared" si="2"/>
        <v>1114702.1995750649</v>
      </c>
      <c r="AA186" s="60">
        <f t="shared" si="2"/>
        <v>134360.15114039811</v>
      </c>
      <c r="AB186" s="60">
        <f t="shared" si="2"/>
        <v>0</v>
      </c>
      <c r="AC186" s="60">
        <f t="shared" si="2"/>
        <v>0</v>
      </c>
      <c r="AD186" s="60">
        <f t="shared" si="2"/>
        <v>0</v>
      </c>
      <c r="AE186" s="60">
        <f t="shared" si="2"/>
        <v>0</v>
      </c>
      <c r="AF186" s="60">
        <f t="shared" si="2"/>
        <v>0</v>
      </c>
      <c r="AG186" s="60">
        <f t="shared" si="2"/>
        <v>0</v>
      </c>
    </row>
    <row r="187" spans="1:33" ht="15.95" x14ac:dyDescent="0.35">
      <c r="D187" s="60">
        <v>17259257.353296641</v>
      </c>
      <c r="E187" s="60">
        <v>17700694.102962926</v>
      </c>
      <c r="F187" s="60">
        <v>19070533.683921911</v>
      </c>
      <c r="G187" s="60">
        <v>18279309.012003299</v>
      </c>
      <c r="H187" s="60">
        <v>16957091.852465596</v>
      </c>
      <c r="I187" s="60">
        <v>15401647.975631692</v>
      </c>
      <c r="J187" s="60">
        <v>15466223.247766688</v>
      </c>
      <c r="K187" s="60">
        <v>15690152.095600247</v>
      </c>
      <c r="L187" s="60">
        <v>14932376.683853749</v>
      </c>
      <c r="M187" s="60">
        <v>10704849.929594215</v>
      </c>
      <c r="N187" s="60">
        <v>8748365.4983809851</v>
      </c>
      <c r="O187" s="60">
        <v>8411637.5</v>
      </c>
      <c r="P187" s="60">
        <v>8247537.5</v>
      </c>
      <c r="Q187" s="60">
        <v>7981337.5</v>
      </c>
      <c r="R187" s="60">
        <v>7818805.5</v>
      </c>
      <c r="S187" s="60">
        <v>7555237.5</v>
      </c>
      <c r="T187" s="60">
        <v>7402937.5</v>
      </c>
      <c r="U187" s="60">
        <v>7225937.5</v>
      </c>
      <c r="V187" s="60">
        <v>7073937.5</v>
      </c>
      <c r="W187" s="60">
        <v>4232562.5</v>
      </c>
      <c r="X187" s="60">
        <v>2286500</v>
      </c>
      <c r="Y187" s="60">
        <v>2118500</v>
      </c>
      <c r="Z187" s="60">
        <v>170000</v>
      </c>
      <c r="AA187" s="60">
        <v>170000</v>
      </c>
      <c r="AB187" s="60">
        <v>0</v>
      </c>
      <c r="AC187" s="60">
        <v>0</v>
      </c>
      <c r="AD187" s="60">
        <v>0</v>
      </c>
      <c r="AE187" s="60">
        <v>0</v>
      </c>
      <c r="AF187" s="60">
        <v>0</v>
      </c>
      <c r="AG187" s="60">
        <v>0</v>
      </c>
    </row>
    <row r="188" spans="1:33" x14ac:dyDescent="0.35">
      <c r="D188" s="75">
        <f>D186-D187</f>
        <v>0</v>
      </c>
      <c r="E188" s="75">
        <f t="shared" ref="E188:AG188" si="3">E186-E187</f>
        <v>0</v>
      </c>
      <c r="F188" s="75">
        <f t="shared" si="3"/>
        <v>-801928.73042520508</v>
      </c>
      <c r="G188" s="75">
        <f t="shared" si="3"/>
        <v>341520.64489752427</v>
      </c>
      <c r="H188" s="75">
        <f t="shared" si="3"/>
        <v>1697687.645772364</v>
      </c>
      <c r="I188" s="75">
        <f t="shared" si="3"/>
        <v>759069.6636990197</v>
      </c>
      <c r="J188" s="75">
        <f t="shared" si="3"/>
        <v>717902.51362070441</v>
      </c>
      <c r="K188" s="75">
        <f t="shared" si="3"/>
        <v>573069.47138792276</v>
      </c>
      <c r="L188" s="75">
        <f t="shared" si="3"/>
        <v>281849.00590065494</v>
      </c>
      <c r="M188" s="75">
        <f t="shared" si="3"/>
        <v>3967812.9375081789</v>
      </c>
      <c r="N188" s="75">
        <f t="shared" si="3"/>
        <v>3617968.10821761</v>
      </c>
      <c r="O188" s="75">
        <f t="shared" si="3"/>
        <v>-178619.13090286404</v>
      </c>
      <c r="P188" s="75">
        <f t="shared" si="3"/>
        <v>-235399.01977564953</v>
      </c>
      <c r="Q188" s="75">
        <f t="shared" si="3"/>
        <v>-64510.899866424501</v>
      </c>
      <c r="R188" s="75">
        <f t="shared" si="3"/>
        <v>-19962.345330629498</v>
      </c>
      <c r="S188" s="75">
        <f t="shared" si="3"/>
        <v>4959.8883894290775</v>
      </c>
      <c r="T188" s="75">
        <f t="shared" si="3"/>
        <v>50359.362744082697</v>
      </c>
      <c r="U188" s="75">
        <f t="shared" si="3"/>
        <v>83210.3413829403</v>
      </c>
      <c r="V188" s="75">
        <f t="shared" si="3"/>
        <v>128518.07114655524</v>
      </c>
      <c r="W188" s="75">
        <f t="shared" si="3"/>
        <v>-530188.00910084834</v>
      </c>
      <c r="X188" s="75">
        <f t="shared" si="3"/>
        <v>-280278.9199071445</v>
      </c>
      <c r="Y188" s="75">
        <f t="shared" si="3"/>
        <v>-259023.8917017302</v>
      </c>
      <c r="Z188" s="75">
        <f t="shared" si="3"/>
        <v>944702.19957506494</v>
      </c>
      <c r="AA188" s="75">
        <f t="shared" si="3"/>
        <v>-35639.848859601887</v>
      </c>
      <c r="AB188" s="75">
        <f t="shared" si="3"/>
        <v>0</v>
      </c>
      <c r="AC188" s="75">
        <f t="shared" si="3"/>
        <v>0</v>
      </c>
      <c r="AD188" s="75">
        <f t="shared" si="3"/>
        <v>0</v>
      </c>
      <c r="AE188" s="75">
        <f t="shared" si="3"/>
        <v>0</v>
      </c>
      <c r="AF188" s="75">
        <f t="shared" si="3"/>
        <v>0</v>
      </c>
      <c r="AG188" s="75">
        <f t="shared" si="3"/>
        <v>0</v>
      </c>
    </row>
  </sheetData>
  <mergeCells count="2">
    <mergeCell ref="F2:N2"/>
    <mergeCell ref="D3:E3"/>
  </mergeCells>
  <pageMargins left="0.17" right="0.24" top="0.6" bottom="0.43" header="0.37" footer="0.19"/>
  <pageSetup scale="65" fitToHeight="3" orientation="portrait" horizontalDpi="300" r:id="rId1"/>
  <headerFooter alignWithMargins="0">
    <oddHeader>&amp;C&amp;"Arial,Bold"&amp;16LRP PRODUCTION (AF)&amp;R&amp;12&amp;D/&amp;T</oddHeader>
    <oddFooter>&amp;L&amp;F&amp;C&amp;A&amp;R&amp;12&amp;D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opLeftCell="B3" zoomScale="85" zoomScaleNormal="85" workbookViewId="0">
      <pane xSplit="2" ySplit="5" topLeftCell="I168" activePane="bottomRight" state="frozen"/>
      <selection activeCell="B3" sqref="B3"/>
      <selection pane="topRight" activeCell="D3" sqref="D3"/>
      <selection pane="bottomLeft" activeCell="B8" sqref="B8"/>
      <selection pane="bottomRight" activeCell="X192" sqref="X192"/>
    </sheetView>
  </sheetViews>
  <sheetFormatPr defaultRowHeight="13.55" x14ac:dyDescent="0.35"/>
  <cols>
    <col min="1" max="1" width="22" style="1" bestFit="1" customWidth="1"/>
    <col min="2" max="2" width="12.4140625" style="92" bestFit="1" customWidth="1"/>
    <col min="3" max="3" width="67.83203125" style="1" customWidth="1"/>
    <col min="4" max="5" width="13.83203125" style="7" customWidth="1"/>
    <col min="6" max="13" width="9.83203125" style="7" bestFit="1" customWidth="1"/>
    <col min="14" max="14" width="9.1640625" style="7"/>
    <col min="15" max="256" width="9.1640625" style="1"/>
    <col min="257" max="257" width="22" style="1" bestFit="1" customWidth="1"/>
    <col min="258" max="258" width="12.4140625" style="1" bestFit="1" customWidth="1"/>
    <col min="259" max="259" width="67.83203125" style="1" customWidth="1"/>
    <col min="260" max="261" width="13.83203125" style="1" customWidth="1"/>
    <col min="262" max="269" width="9.83203125" style="1" bestFit="1" customWidth="1"/>
    <col min="270" max="512" width="9.1640625" style="1"/>
    <col min="513" max="513" width="22" style="1" bestFit="1" customWidth="1"/>
    <col min="514" max="514" width="12.4140625" style="1" bestFit="1" customWidth="1"/>
    <col min="515" max="515" width="67.83203125" style="1" customWidth="1"/>
    <col min="516" max="517" width="13.83203125" style="1" customWidth="1"/>
    <col min="518" max="525" width="9.83203125" style="1" bestFit="1" customWidth="1"/>
    <col min="526" max="768" width="9.1640625" style="1"/>
    <col min="769" max="769" width="22" style="1" bestFit="1" customWidth="1"/>
    <col min="770" max="770" width="12.4140625" style="1" bestFit="1" customWidth="1"/>
    <col min="771" max="771" width="67.83203125" style="1" customWidth="1"/>
    <col min="772" max="773" width="13.83203125" style="1" customWidth="1"/>
    <col min="774" max="781" width="9.83203125" style="1" bestFit="1" customWidth="1"/>
    <col min="782" max="1024" width="9.1640625" style="1"/>
    <col min="1025" max="1025" width="22" style="1" bestFit="1" customWidth="1"/>
    <col min="1026" max="1026" width="12.4140625" style="1" bestFit="1" customWidth="1"/>
    <col min="1027" max="1027" width="67.83203125" style="1" customWidth="1"/>
    <col min="1028" max="1029" width="13.83203125" style="1" customWidth="1"/>
    <col min="1030" max="1037" width="9.83203125" style="1" bestFit="1" customWidth="1"/>
    <col min="1038" max="1280" width="9.1640625" style="1"/>
    <col min="1281" max="1281" width="22" style="1" bestFit="1" customWidth="1"/>
    <col min="1282" max="1282" width="12.4140625" style="1" bestFit="1" customWidth="1"/>
    <col min="1283" max="1283" width="67.83203125" style="1" customWidth="1"/>
    <col min="1284" max="1285" width="13.83203125" style="1" customWidth="1"/>
    <col min="1286" max="1293" width="9.83203125" style="1" bestFit="1" customWidth="1"/>
    <col min="1294" max="1536" width="9.1640625" style="1"/>
    <col min="1537" max="1537" width="22" style="1" bestFit="1" customWidth="1"/>
    <col min="1538" max="1538" width="12.4140625" style="1" bestFit="1" customWidth="1"/>
    <col min="1539" max="1539" width="67.83203125" style="1" customWidth="1"/>
    <col min="1540" max="1541" width="13.83203125" style="1" customWidth="1"/>
    <col min="1542" max="1549" width="9.83203125" style="1" bestFit="1" customWidth="1"/>
    <col min="1550" max="1792" width="9.1640625" style="1"/>
    <col min="1793" max="1793" width="22" style="1" bestFit="1" customWidth="1"/>
    <col min="1794" max="1794" width="12.4140625" style="1" bestFit="1" customWidth="1"/>
    <col min="1795" max="1795" width="67.83203125" style="1" customWidth="1"/>
    <col min="1796" max="1797" width="13.83203125" style="1" customWidth="1"/>
    <col min="1798" max="1805" width="9.83203125" style="1" bestFit="1" customWidth="1"/>
    <col min="1806" max="2048" width="9.1640625" style="1"/>
    <col min="2049" max="2049" width="22" style="1" bestFit="1" customWidth="1"/>
    <col min="2050" max="2050" width="12.4140625" style="1" bestFit="1" customWidth="1"/>
    <col min="2051" max="2051" width="67.83203125" style="1" customWidth="1"/>
    <col min="2052" max="2053" width="13.83203125" style="1" customWidth="1"/>
    <col min="2054" max="2061" width="9.83203125" style="1" bestFit="1" customWidth="1"/>
    <col min="2062" max="2304" width="9.1640625" style="1"/>
    <col min="2305" max="2305" width="22" style="1" bestFit="1" customWidth="1"/>
    <col min="2306" max="2306" width="12.4140625" style="1" bestFit="1" customWidth="1"/>
    <col min="2307" max="2307" width="67.83203125" style="1" customWidth="1"/>
    <col min="2308" max="2309" width="13.83203125" style="1" customWidth="1"/>
    <col min="2310" max="2317" width="9.83203125" style="1" bestFit="1" customWidth="1"/>
    <col min="2318" max="2560" width="9.1640625" style="1"/>
    <col min="2561" max="2561" width="22" style="1" bestFit="1" customWidth="1"/>
    <col min="2562" max="2562" width="12.4140625" style="1" bestFit="1" customWidth="1"/>
    <col min="2563" max="2563" width="67.83203125" style="1" customWidth="1"/>
    <col min="2564" max="2565" width="13.83203125" style="1" customWidth="1"/>
    <col min="2566" max="2573" width="9.83203125" style="1" bestFit="1" customWidth="1"/>
    <col min="2574" max="2816" width="9.1640625" style="1"/>
    <col min="2817" max="2817" width="22" style="1" bestFit="1" customWidth="1"/>
    <col min="2818" max="2818" width="12.4140625" style="1" bestFit="1" customWidth="1"/>
    <col min="2819" max="2819" width="67.83203125" style="1" customWidth="1"/>
    <col min="2820" max="2821" width="13.83203125" style="1" customWidth="1"/>
    <col min="2822" max="2829" width="9.83203125" style="1" bestFit="1" customWidth="1"/>
    <col min="2830" max="3072" width="9.1640625" style="1"/>
    <col min="3073" max="3073" width="22" style="1" bestFit="1" customWidth="1"/>
    <col min="3074" max="3074" width="12.4140625" style="1" bestFit="1" customWidth="1"/>
    <col min="3075" max="3075" width="67.83203125" style="1" customWidth="1"/>
    <col min="3076" max="3077" width="13.83203125" style="1" customWidth="1"/>
    <col min="3078" max="3085" width="9.83203125" style="1" bestFit="1" customWidth="1"/>
    <col min="3086" max="3328" width="9.1640625" style="1"/>
    <col min="3329" max="3329" width="22" style="1" bestFit="1" customWidth="1"/>
    <col min="3330" max="3330" width="12.4140625" style="1" bestFit="1" customWidth="1"/>
    <col min="3331" max="3331" width="67.83203125" style="1" customWidth="1"/>
    <col min="3332" max="3333" width="13.83203125" style="1" customWidth="1"/>
    <col min="3334" max="3341" width="9.83203125" style="1" bestFit="1" customWidth="1"/>
    <col min="3342" max="3584" width="9.1640625" style="1"/>
    <col min="3585" max="3585" width="22" style="1" bestFit="1" customWidth="1"/>
    <col min="3586" max="3586" width="12.4140625" style="1" bestFit="1" customWidth="1"/>
    <col min="3587" max="3587" width="67.83203125" style="1" customWidth="1"/>
    <col min="3588" max="3589" width="13.83203125" style="1" customWidth="1"/>
    <col min="3590" max="3597" width="9.83203125" style="1" bestFit="1" customWidth="1"/>
    <col min="3598" max="3840" width="9.1640625" style="1"/>
    <col min="3841" max="3841" width="22" style="1" bestFit="1" customWidth="1"/>
    <col min="3842" max="3842" width="12.4140625" style="1" bestFit="1" customWidth="1"/>
    <col min="3843" max="3843" width="67.83203125" style="1" customWidth="1"/>
    <col min="3844" max="3845" width="13.83203125" style="1" customWidth="1"/>
    <col min="3846" max="3853" width="9.83203125" style="1" bestFit="1" customWidth="1"/>
    <col min="3854" max="4096" width="9.1640625" style="1"/>
    <col min="4097" max="4097" width="22" style="1" bestFit="1" customWidth="1"/>
    <col min="4098" max="4098" width="12.4140625" style="1" bestFit="1" customWidth="1"/>
    <col min="4099" max="4099" width="67.83203125" style="1" customWidth="1"/>
    <col min="4100" max="4101" width="13.83203125" style="1" customWidth="1"/>
    <col min="4102" max="4109" width="9.83203125" style="1" bestFit="1" customWidth="1"/>
    <col min="4110" max="4352" width="9.1640625" style="1"/>
    <col min="4353" max="4353" width="22" style="1" bestFit="1" customWidth="1"/>
    <col min="4354" max="4354" width="12.4140625" style="1" bestFit="1" customWidth="1"/>
    <col min="4355" max="4355" width="67.83203125" style="1" customWidth="1"/>
    <col min="4356" max="4357" width="13.83203125" style="1" customWidth="1"/>
    <col min="4358" max="4365" width="9.83203125" style="1" bestFit="1" customWidth="1"/>
    <col min="4366" max="4608" width="9.1640625" style="1"/>
    <col min="4609" max="4609" width="22" style="1" bestFit="1" customWidth="1"/>
    <col min="4610" max="4610" width="12.4140625" style="1" bestFit="1" customWidth="1"/>
    <col min="4611" max="4611" width="67.83203125" style="1" customWidth="1"/>
    <col min="4612" max="4613" width="13.83203125" style="1" customWidth="1"/>
    <col min="4614" max="4621" width="9.83203125" style="1" bestFit="1" customWidth="1"/>
    <col min="4622" max="4864" width="9.1640625" style="1"/>
    <col min="4865" max="4865" width="22" style="1" bestFit="1" customWidth="1"/>
    <col min="4866" max="4866" width="12.4140625" style="1" bestFit="1" customWidth="1"/>
    <col min="4867" max="4867" width="67.83203125" style="1" customWidth="1"/>
    <col min="4868" max="4869" width="13.83203125" style="1" customWidth="1"/>
    <col min="4870" max="4877" width="9.83203125" style="1" bestFit="1" customWidth="1"/>
    <col min="4878" max="5120" width="9.1640625" style="1"/>
    <col min="5121" max="5121" width="22" style="1" bestFit="1" customWidth="1"/>
    <col min="5122" max="5122" width="12.4140625" style="1" bestFit="1" customWidth="1"/>
    <col min="5123" max="5123" width="67.83203125" style="1" customWidth="1"/>
    <col min="5124" max="5125" width="13.83203125" style="1" customWidth="1"/>
    <col min="5126" max="5133" width="9.83203125" style="1" bestFit="1" customWidth="1"/>
    <col min="5134" max="5376" width="9.1640625" style="1"/>
    <col min="5377" max="5377" width="22" style="1" bestFit="1" customWidth="1"/>
    <col min="5378" max="5378" width="12.4140625" style="1" bestFit="1" customWidth="1"/>
    <col min="5379" max="5379" width="67.83203125" style="1" customWidth="1"/>
    <col min="5380" max="5381" width="13.83203125" style="1" customWidth="1"/>
    <col min="5382" max="5389" width="9.83203125" style="1" bestFit="1" customWidth="1"/>
    <col min="5390" max="5632" width="9.1640625" style="1"/>
    <col min="5633" max="5633" width="22" style="1" bestFit="1" customWidth="1"/>
    <col min="5634" max="5634" width="12.4140625" style="1" bestFit="1" customWidth="1"/>
    <col min="5635" max="5635" width="67.83203125" style="1" customWidth="1"/>
    <col min="5636" max="5637" width="13.83203125" style="1" customWidth="1"/>
    <col min="5638" max="5645" width="9.83203125" style="1" bestFit="1" customWidth="1"/>
    <col min="5646" max="5888" width="9.1640625" style="1"/>
    <col min="5889" max="5889" width="22" style="1" bestFit="1" customWidth="1"/>
    <col min="5890" max="5890" width="12.4140625" style="1" bestFit="1" customWidth="1"/>
    <col min="5891" max="5891" width="67.83203125" style="1" customWidth="1"/>
    <col min="5892" max="5893" width="13.83203125" style="1" customWidth="1"/>
    <col min="5894" max="5901" width="9.83203125" style="1" bestFit="1" customWidth="1"/>
    <col min="5902" max="6144" width="9.1640625" style="1"/>
    <col min="6145" max="6145" width="22" style="1" bestFit="1" customWidth="1"/>
    <col min="6146" max="6146" width="12.4140625" style="1" bestFit="1" customWidth="1"/>
    <col min="6147" max="6147" width="67.83203125" style="1" customWidth="1"/>
    <col min="6148" max="6149" width="13.83203125" style="1" customWidth="1"/>
    <col min="6150" max="6157" width="9.83203125" style="1" bestFit="1" customWidth="1"/>
    <col min="6158" max="6400" width="9.1640625" style="1"/>
    <col min="6401" max="6401" width="22" style="1" bestFit="1" customWidth="1"/>
    <col min="6402" max="6402" width="12.4140625" style="1" bestFit="1" customWidth="1"/>
    <col min="6403" max="6403" width="67.83203125" style="1" customWidth="1"/>
    <col min="6404" max="6405" width="13.83203125" style="1" customWidth="1"/>
    <col min="6406" max="6413" width="9.83203125" style="1" bestFit="1" customWidth="1"/>
    <col min="6414" max="6656" width="9.1640625" style="1"/>
    <col min="6657" max="6657" width="22" style="1" bestFit="1" customWidth="1"/>
    <col min="6658" max="6658" width="12.4140625" style="1" bestFit="1" customWidth="1"/>
    <col min="6659" max="6659" width="67.83203125" style="1" customWidth="1"/>
    <col min="6660" max="6661" width="13.83203125" style="1" customWidth="1"/>
    <col min="6662" max="6669" width="9.83203125" style="1" bestFit="1" customWidth="1"/>
    <col min="6670" max="6912" width="9.1640625" style="1"/>
    <col min="6913" max="6913" width="22" style="1" bestFit="1" customWidth="1"/>
    <col min="6914" max="6914" width="12.4140625" style="1" bestFit="1" customWidth="1"/>
    <col min="6915" max="6915" width="67.83203125" style="1" customWidth="1"/>
    <col min="6916" max="6917" width="13.83203125" style="1" customWidth="1"/>
    <col min="6918" max="6925" width="9.83203125" style="1" bestFit="1" customWidth="1"/>
    <col min="6926" max="7168" width="9.1640625" style="1"/>
    <col min="7169" max="7169" width="22" style="1" bestFit="1" customWidth="1"/>
    <col min="7170" max="7170" width="12.4140625" style="1" bestFit="1" customWidth="1"/>
    <col min="7171" max="7171" width="67.83203125" style="1" customWidth="1"/>
    <col min="7172" max="7173" width="13.83203125" style="1" customWidth="1"/>
    <col min="7174" max="7181" width="9.83203125" style="1" bestFit="1" customWidth="1"/>
    <col min="7182" max="7424" width="9.1640625" style="1"/>
    <col min="7425" max="7425" width="22" style="1" bestFit="1" customWidth="1"/>
    <col min="7426" max="7426" width="12.4140625" style="1" bestFit="1" customWidth="1"/>
    <col min="7427" max="7427" width="67.83203125" style="1" customWidth="1"/>
    <col min="7428" max="7429" width="13.83203125" style="1" customWidth="1"/>
    <col min="7430" max="7437" width="9.83203125" style="1" bestFit="1" customWidth="1"/>
    <col min="7438" max="7680" width="9.1640625" style="1"/>
    <col min="7681" max="7681" width="22" style="1" bestFit="1" customWidth="1"/>
    <col min="7682" max="7682" width="12.4140625" style="1" bestFit="1" customWidth="1"/>
    <col min="7683" max="7683" width="67.83203125" style="1" customWidth="1"/>
    <col min="7684" max="7685" width="13.83203125" style="1" customWidth="1"/>
    <col min="7686" max="7693" width="9.83203125" style="1" bestFit="1" customWidth="1"/>
    <col min="7694" max="7936" width="9.1640625" style="1"/>
    <col min="7937" max="7937" width="22" style="1" bestFit="1" customWidth="1"/>
    <col min="7938" max="7938" width="12.4140625" style="1" bestFit="1" customWidth="1"/>
    <col min="7939" max="7939" width="67.83203125" style="1" customWidth="1"/>
    <col min="7940" max="7941" width="13.83203125" style="1" customWidth="1"/>
    <col min="7942" max="7949" width="9.83203125" style="1" bestFit="1" customWidth="1"/>
    <col min="7950" max="8192" width="9.1640625" style="1"/>
    <col min="8193" max="8193" width="22" style="1" bestFit="1" customWidth="1"/>
    <col min="8194" max="8194" width="12.4140625" style="1" bestFit="1" customWidth="1"/>
    <col min="8195" max="8195" width="67.83203125" style="1" customWidth="1"/>
    <col min="8196" max="8197" width="13.83203125" style="1" customWidth="1"/>
    <col min="8198" max="8205" width="9.83203125" style="1" bestFit="1" customWidth="1"/>
    <col min="8206" max="8448" width="9.1640625" style="1"/>
    <col min="8449" max="8449" width="22" style="1" bestFit="1" customWidth="1"/>
    <col min="8450" max="8450" width="12.4140625" style="1" bestFit="1" customWidth="1"/>
    <col min="8451" max="8451" width="67.83203125" style="1" customWidth="1"/>
    <col min="8452" max="8453" width="13.83203125" style="1" customWidth="1"/>
    <col min="8454" max="8461" width="9.83203125" style="1" bestFit="1" customWidth="1"/>
    <col min="8462" max="8704" width="9.1640625" style="1"/>
    <col min="8705" max="8705" width="22" style="1" bestFit="1" customWidth="1"/>
    <col min="8706" max="8706" width="12.4140625" style="1" bestFit="1" customWidth="1"/>
    <col min="8707" max="8707" width="67.83203125" style="1" customWidth="1"/>
    <col min="8708" max="8709" width="13.83203125" style="1" customWidth="1"/>
    <col min="8710" max="8717" width="9.83203125" style="1" bestFit="1" customWidth="1"/>
    <col min="8718" max="8960" width="9.1640625" style="1"/>
    <col min="8961" max="8961" width="22" style="1" bestFit="1" customWidth="1"/>
    <col min="8962" max="8962" width="12.4140625" style="1" bestFit="1" customWidth="1"/>
    <col min="8963" max="8963" width="67.83203125" style="1" customWidth="1"/>
    <col min="8964" max="8965" width="13.83203125" style="1" customWidth="1"/>
    <col min="8966" max="8973" width="9.83203125" style="1" bestFit="1" customWidth="1"/>
    <col min="8974" max="9216" width="9.1640625" style="1"/>
    <col min="9217" max="9217" width="22" style="1" bestFit="1" customWidth="1"/>
    <col min="9218" max="9218" width="12.4140625" style="1" bestFit="1" customWidth="1"/>
    <col min="9219" max="9219" width="67.83203125" style="1" customWidth="1"/>
    <col min="9220" max="9221" width="13.83203125" style="1" customWidth="1"/>
    <col min="9222" max="9229" width="9.83203125" style="1" bestFit="1" customWidth="1"/>
    <col min="9230" max="9472" width="9.1640625" style="1"/>
    <col min="9473" max="9473" width="22" style="1" bestFit="1" customWidth="1"/>
    <col min="9474" max="9474" width="12.4140625" style="1" bestFit="1" customWidth="1"/>
    <col min="9475" max="9475" width="67.83203125" style="1" customWidth="1"/>
    <col min="9476" max="9477" width="13.83203125" style="1" customWidth="1"/>
    <col min="9478" max="9485" width="9.83203125" style="1" bestFit="1" customWidth="1"/>
    <col min="9486" max="9728" width="9.1640625" style="1"/>
    <col min="9729" max="9729" width="22" style="1" bestFit="1" customWidth="1"/>
    <col min="9730" max="9730" width="12.4140625" style="1" bestFit="1" customWidth="1"/>
    <col min="9731" max="9731" width="67.83203125" style="1" customWidth="1"/>
    <col min="9732" max="9733" width="13.83203125" style="1" customWidth="1"/>
    <col min="9734" max="9741" width="9.83203125" style="1" bestFit="1" customWidth="1"/>
    <col min="9742" max="9984" width="9.1640625" style="1"/>
    <col min="9985" max="9985" width="22" style="1" bestFit="1" customWidth="1"/>
    <col min="9986" max="9986" width="12.4140625" style="1" bestFit="1" customWidth="1"/>
    <col min="9987" max="9987" width="67.83203125" style="1" customWidth="1"/>
    <col min="9988" max="9989" width="13.83203125" style="1" customWidth="1"/>
    <col min="9990" max="9997" width="9.83203125" style="1" bestFit="1" customWidth="1"/>
    <col min="9998" max="10240" width="9.1640625" style="1"/>
    <col min="10241" max="10241" width="22" style="1" bestFit="1" customWidth="1"/>
    <col min="10242" max="10242" width="12.4140625" style="1" bestFit="1" customWidth="1"/>
    <col min="10243" max="10243" width="67.83203125" style="1" customWidth="1"/>
    <col min="10244" max="10245" width="13.83203125" style="1" customWidth="1"/>
    <col min="10246" max="10253" width="9.83203125" style="1" bestFit="1" customWidth="1"/>
    <col min="10254" max="10496" width="9.1640625" style="1"/>
    <col min="10497" max="10497" width="22" style="1" bestFit="1" customWidth="1"/>
    <col min="10498" max="10498" width="12.4140625" style="1" bestFit="1" customWidth="1"/>
    <col min="10499" max="10499" width="67.83203125" style="1" customWidth="1"/>
    <col min="10500" max="10501" width="13.83203125" style="1" customWidth="1"/>
    <col min="10502" max="10509" width="9.83203125" style="1" bestFit="1" customWidth="1"/>
    <col min="10510" max="10752" width="9.1640625" style="1"/>
    <col min="10753" max="10753" width="22" style="1" bestFit="1" customWidth="1"/>
    <col min="10754" max="10754" width="12.4140625" style="1" bestFit="1" customWidth="1"/>
    <col min="10755" max="10755" width="67.83203125" style="1" customWidth="1"/>
    <col min="10756" max="10757" width="13.83203125" style="1" customWidth="1"/>
    <col min="10758" max="10765" width="9.83203125" style="1" bestFit="1" customWidth="1"/>
    <col min="10766" max="11008" width="9.1640625" style="1"/>
    <col min="11009" max="11009" width="22" style="1" bestFit="1" customWidth="1"/>
    <col min="11010" max="11010" width="12.4140625" style="1" bestFit="1" customWidth="1"/>
    <col min="11011" max="11011" width="67.83203125" style="1" customWidth="1"/>
    <col min="11012" max="11013" width="13.83203125" style="1" customWidth="1"/>
    <col min="11014" max="11021" width="9.83203125" style="1" bestFit="1" customWidth="1"/>
    <col min="11022" max="11264" width="9.1640625" style="1"/>
    <col min="11265" max="11265" width="22" style="1" bestFit="1" customWidth="1"/>
    <col min="11266" max="11266" width="12.4140625" style="1" bestFit="1" customWidth="1"/>
    <col min="11267" max="11267" width="67.83203125" style="1" customWidth="1"/>
    <col min="11268" max="11269" width="13.83203125" style="1" customWidth="1"/>
    <col min="11270" max="11277" width="9.83203125" style="1" bestFit="1" customWidth="1"/>
    <col min="11278" max="11520" width="9.1640625" style="1"/>
    <col min="11521" max="11521" width="22" style="1" bestFit="1" customWidth="1"/>
    <col min="11522" max="11522" width="12.4140625" style="1" bestFit="1" customWidth="1"/>
    <col min="11523" max="11523" width="67.83203125" style="1" customWidth="1"/>
    <col min="11524" max="11525" width="13.83203125" style="1" customWidth="1"/>
    <col min="11526" max="11533" width="9.83203125" style="1" bestFit="1" customWidth="1"/>
    <col min="11534" max="11776" width="9.1640625" style="1"/>
    <col min="11777" max="11777" width="22" style="1" bestFit="1" customWidth="1"/>
    <col min="11778" max="11778" width="12.4140625" style="1" bestFit="1" customWidth="1"/>
    <col min="11779" max="11779" width="67.83203125" style="1" customWidth="1"/>
    <col min="11780" max="11781" width="13.83203125" style="1" customWidth="1"/>
    <col min="11782" max="11789" width="9.83203125" style="1" bestFit="1" customWidth="1"/>
    <col min="11790" max="12032" width="9.1640625" style="1"/>
    <col min="12033" max="12033" width="22" style="1" bestFit="1" customWidth="1"/>
    <col min="12034" max="12034" width="12.4140625" style="1" bestFit="1" customWidth="1"/>
    <col min="12035" max="12035" width="67.83203125" style="1" customWidth="1"/>
    <col min="12036" max="12037" width="13.83203125" style="1" customWidth="1"/>
    <col min="12038" max="12045" width="9.83203125" style="1" bestFit="1" customWidth="1"/>
    <col min="12046" max="12288" width="9.1640625" style="1"/>
    <col min="12289" max="12289" width="22" style="1" bestFit="1" customWidth="1"/>
    <col min="12290" max="12290" width="12.4140625" style="1" bestFit="1" customWidth="1"/>
    <col min="12291" max="12291" width="67.83203125" style="1" customWidth="1"/>
    <col min="12292" max="12293" width="13.83203125" style="1" customWidth="1"/>
    <col min="12294" max="12301" width="9.83203125" style="1" bestFit="1" customWidth="1"/>
    <col min="12302" max="12544" width="9.1640625" style="1"/>
    <col min="12545" max="12545" width="22" style="1" bestFit="1" customWidth="1"/>
    <col min="12546" max="12546" width="12.4140625" style="1" bestFit="1" customWidth="1"/>
    <col min="12547" max="12547" width="67.83203125" style="1" customWidth="1"/>
    <col min="12548" max="12549" width="13.83203125" style="1" customWidth="1"/>
    <col min="12550" max="12557" width="9.83203125" style="1" bestFit="1" customWidth="1"/>
    <col min="12558" max="12800" width="9.1640625" style="1"/>
    <col min="12801" max="12801" width="22" style="1" bestFit="1" customWidth="1"/>
    <col min="12802" max="12802" width="12.4140625" style="1" bestFit="1" customWidth="1"/>
    <col min="12803" max="12803" width="67.83203125" style="1" customWidth="1"/>
    <col min="12804" max="12805" width="13.83203125" style="1" customWidth="1"/>
    <col min="12806" max="12813" width="9.83203125" style="1" bestFit="1" customWidth="1"/>
    <col min="12814" max="13056" width="9.1640625" style="1"/>
    <col min="13057" max="13057" width="22" style="1" bestFit="1" customWidth="1"/>
    <col min="13058" max="13058" width="12.4140625" style="1" bestFit="1" customWidth="1"/>
    <col min="13059" max="13059" width="67.83203125" style="1" customWidth="1"/>
    <col min="13060" max="13061" width="13.83203125" style="1" customWidth="1"/>
    <col min="13062" max="13069" width="9.83203125" style="1" bestFit="1" customWidth="1"/>
    <col min="13070" max="13312" width="9.1640625" style="1"/>
    <col min="13313" max="13313" width="22" style="1" bestFit="1" customWidth="1"/>
    <col min="13314" max="13314" width="12.4140625" style="1" bestFit="1" customWidth="1"/>
    <col min="13315" max="13315" width="67.83203125" style="1" customWidth="1"/>
    <col min="13316" max="13317" width="13.83203125" style="1" customWidth="1"/>
    <col min="13318" max="13325" width="9.83203125" style="1" bestFit="1" customWidth="1"/>
    <col min="13326" max="13568" width="9.1640625" style="1"/>
    <col min="13569" max="13569" width="22" style="1" bestFit="1" customWidth="1"/>
    <col min="13570" max="13570" width="12.4140625" style="1" bestFit="1" customWidth="1"/>
    <col min="13571" max="13571" width="67.83203125" style="1" customWidth="1"/>
    <col min="13572" max="13573" width="13.83203125" style="1" customWidth="1"/>
    <col min="13574" max="13581" width="9.83203125" style="1" bestFit="1" customWidth="1"/>
    <col min="13582" max="13824" width="9.1640625" style="1"/>
    <col min="13825" max="13825" width="22" style="1" bestFit="1" customWidth="1"/>
    <col min="13826" max="13826" width="12.4140625" style="1" bestFit="1" customWidth="1"/>
    <col min="13827" max="13827" width="67.83203125" style="1" customWidth="1"/>
    <col min="13828" max="13829" width="13.83203125" style="1" customWidth="1"/>
    <col min="13830" max="13837" width="9.83203125" style="1" bestFit="1" customWidth="1"/>
    <col min="13838" max="14080" width="9.1640625" style="1"/>
    <col min="14081" max="14081" width="22" style="1" bestFit="1" customWidth="1"/>
    <col min="14082" max="14082" width="12.4140625" style="1" bestFit="1" customWidth="1"/>
    <col min="14083" max="14083" width="67.83203125" style="1" customWidth="1"/>
    <col min="14084" max="14085" width="13.83203125" style="1" customWidth="1"/>
    <col min="14086" max="14093" width="9.83203125" style="1" bestFit="1" customWidth="1"/>
    <col min="14094" max="14336" width="9.1640625" style="1"/>
    <col min="14337" max="14337" width="22" style="1" bestFit="1" customWidth="1"/>
    <col min="14338" max="14338" width="12.4140625" style="1" bestFit="1" customWidth="1"/>
    <col min="14339" max="14339" width="67.83203125" style="1" customWidth="1"/>
    <col min="14340" max="14341" width="13.83203125" style="1" customWidth="1"/>
    <col min="14342" max="14349" width="9.83203125" style="1" bestFit="1" customWidth="1"/>
    <col min="14350" max="14592" width="9.1640625" style="1"/>
    <col min="14593" max="14593" width="22" style="1" bestFit="1" customWidth="1"/>
    <col min="14594" max="14594" width="12.4140625" style="1" bestFit="1" customWidth="1"/>
    <col min="14595" max="14595" width="67.83203125" style="1" customWidth="1"/>
    <col min="14596" max="14597" width="13.83203125" style="1" customWidth="1"/>
    <col min="14598" max="14605" width="9.83203125" style="1" bestFit="1" customWidth="1"/>
    <col min="14606" max="14848" width="9.1640625" style="1"/>
    <col min="14849" max="14849" width="22" style="1" bestFit="1" customWidth="1"/>
    <col min="14850" max="14850" width="12.4140625" style="1" bestFit="1" customWidth="1"/>
    <col min="14851" max="14851" width="67.83203125" style="1" customWidth="1"/>
    <col min="14852" max="14853" width="13.83203125" style="1" customWidth="1"/>
    <col min="14854" max="14861" width="9.83203125" style="1" bestFit="1" customWidth="1"/>
    <col min="14862" max="15104" width="9.1640625" style="1"/>
    <col min="15105" max="15105" width="22" style="1" bestFit="1" customWidth="1"/>
    <col min="15106" max="15106" width="12.4140625" style="1" bestFit="1" customWidth="1"/>
    <col min="15107" max="15107" width="67.83203125" style="1" customWidth="1"/>
    <col min="15108" max="15109" width="13.83203125" style="1" customWidth="1"/>
    <col min="15110" max="15117" width="9.83203125" style="1" bestFit="1" customWidth="1"/>
    <col min="15118" max="15360" width="9.1640625" style="1"/>
    <col min="15361" max="15361" width="22" style="1" bestFit="1" customWidth="1"/>
    <col min="15362" max="15362" width="12.4140625" style="1" bestFit="1" customWidth="1"/>
    <col min="15363" max="15363" width="67.83203125" style="1" customWidth="1"/>
    <col min="15364" max="15365" width="13.83203125" style="1" customWidth="1"/>
    <col min="15366" max="15373" width="9.83203125" style="1" bestFit="1" customWidth="1"/>
    <col min="15374" max="15616" width="9.1640625" style="1"/>
    <col min="15617" max="15617" width="22" style="1" bestFit="1" customWidth="1"/>
    <col min="15618" max="15618" width="12.4140625" style="1" bestFit="1" customWidth="1"/>
    <col min="15619" max="15619" width="67.83203125" style="1" customWidth="1"/>
    <col min="15620" max="15621" width="13.83203125" style="1" customWidth="1"/>
    <col min="15622" max="15629" width="9.83203125" style="1" bestFit="1" customWidth="1"/>
    <col min="15630" max="15872" width="9.1640625" style="1"/>
    <col min="15873" max="15873" width="22" style="1" bestFit="1" customWidth="1"/>
    <col min="15874" max="15874" width="12.4140625" style="1" bestFit="1" customWidth="1"/>
    <col min="15875" max="15875" width="67.83203125" style="1" customWidth="1"/>
    <col min="15876" max="15877" width="13.83203125" style="1" customWidth="1"/>
    <col min="15878" max="15885" width="9.83203125" style="1" bestFit="1" customWidth="1"/>
    <col min="15886" max="16128" width="9.1640625" style="1"/>
    <col min="16129" max="16129" width="22" style="1" bestFit="1" customWidth="1"/>
    <col min="16130" max="16130" width="12.4140625" style="1" bestFit="1" customWidth="1"/>
    <col min="16131" max="16131" width="67.83203125" style="1" customWidth="1"/>
    <col min="16132" max="16133" width="13.83203125" style="1" customWidth="1"/>
    <col min="16134" max="16141" width="9.83203125" style="1" bestFit="1" customWidth="1"/>
    <col min="16142" max="16384" width="9.1640625" style="1"/>
  </cols>
  <sheetData>
    <row r="1" spans="1:34" ht="13.05" x14ac:dyDescent="0.35">
      <c r="B1" s="1"/>
      <c r="D1" s="1"/>
      <c r="E1" s="1"/>
    </row>
    <row r="2" spans="1:34" ht="15" x14ac:dyDescent="0.35">
      <c r="B2" s="1"/>
      <c r="C2" s="76"/>
      <c r="D2" s="1"/>
      <c r="E2" s="1"/>
      <c r="F2" s="61"/>
      <c r="G2" s="61"/>
      <c r="H2" s="61"/>
      <c r="I2" s="61"/>
      <c r="J2" s="61"/>
      <c r="K2" s="61"/>
      <c r="L2" s="61"/>
      <c r="M2" s="61"/>
      <c r="N2" s="61"/>
    </row>
    <row r="3" spans="1:34" ht="17.899999999999999" x14ac:dyDescent="0.35">
      <c r="B3" s="1"/>
      <c r="D3" s="181"/>
      <c r="E3" s="181"/>
      <c r="F3" s="182" t="s">
        <v>289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</row>
    <row r="4" spans="1:34" ht="21.15" customHeight="1" x14ac:dyDescent="0.35">
      <c r="B4" s="1"/>
      <c r="D4" s="54" t="s">
        <v>38</v>
      </c>
      <c r="E4" s="54" t="s">
        <v>38</v>
      </c>
      <c r="F4" s="7" t="s">
        <v>38</v>
      </c>
      <c r="G4" s="7" t="s">
        <v>38</v>
      </c>
      <c r="H4" s="7" t="s">
        <v>38</v>
      </c>
      <c r="I4" s="7" t="s">
        <v>38</v>
      </c>
      <c r="J4" s="7" t="s">
        <v>38</v>
      </c>
      <c r="K4" s="7" t="s">
        <v>38</v>
      </c>
      <c r="L4" s="7" t="s">
        <v>38</v>
      </c>
      <c r="M4" s="7" t="s">
        <v>38</v>
      </c>
      <c r="N4" s="7" t="s">
        <v>38</v>
      </c>
      <c r="O4" s="1" t="s">
        <v>38</v>
      </c>
      <c r="P4" s="1" t="s">
        <v>38</v>
      </c>
      <c r="Q4" s="1" t="s">
        <v>38</v>
      </c>
      <c r="R4" s="1" t="s">
        <v>38</v>
      </c>
      <c r="S4" s="1" t="s">
        <v>38</v>
      </c>
      <c r="T4" s="1" t="s">
        <v>38</v>
      </c>
      <c r="U4" s="1" t="s">
        <v>38</v>
      </c>
      <c r="V4" s="1" t="s">
        <v>38</v>
      </c>
      <c r="W4" s="1" t="s">
        <v>38</v>
      </c>
      <c r="X4" s="1" t="s">
        <v>38</v>
      </c>
      <c r="Y4" s="1" t="s">
        <v>38</v>
      </c>
      <c r="Z4" s="1" t="s">
        <v>38</v>
      </c>
      <c r="AA4" s="1" t="s">
        <v>38</v>
      </c>
      <c r="AB4" s="1" t="s">
        <v>38</v>
      </c>
      <c r="AC4" s="1" t="s">
        <v>38</v>
      </c>
      <c r="AD4" s="1" t="s">
        <v>38</v>
      </c>
      <c r="AE4" s="1" t="s">
        <v>38</v>
      </c>
      <c r="AF4" s="1" t="s">
        <v>38</v>
      </c>
      <c r="AG4" s="1" t="s">
        <v>38</v>
      </c>
    </row>
    <row r="5" spans="1:34" ht="20.05" customHeight="1" x14ac:dyDescent="0.35">
      <c r="A5" s="22"/>
      <c r="B5" s="22"/>
      <c r="C5" s="77" t="s">
        <v>13</v>
      </c>
      <c r="D5" s="54">
        <v>2021</v>
      </c>
      <c r="E5" s="54">
        <v>2022</v>
      </c>
      <c r="F5" s="54">
        <v>2023</v>
      </c>
      <c r="G5" s="54">
        <v>2024</v>
      </c>
      <c r="H5" s="54">
        <v>2025</v>
      </c>
      <c r="I5" s="54">
        <v>2026</v>
      </c>
      <c r="J5" s="54">
        <v>2027</v>
      </c>
      <c r="K5" s="54">
        <v>2028</v>
      </c>
      <c r="L5" s="54">
        <v>2029</v>
      </c>
      <c r="M5" s="54">
        <v>2030</v>
      </c>
      <c r="N5" s="54">
        <v>2031</v>
      </c>
      <c r="O5" s="1">
        <v>2032</v>
      </c>
      <c r="P5" s="1">
        <v>2033</v>
      </c>
      <c r="Q5" s="1">
        <v>2034</v>
      </c>
      <c r="R5" s="1">
        <v>2035</v>
      </c>
      <c r="S5" s="1">
        <v>2036</v>
      </c>
      <c r="T5" s="1">
        <v>2037</v>
      </c>
      <c r="U5" s="1">
        <v>2038</v>
      </c>
      <c r="V5" s="1">
        <v>2039</v>
      </c>
      <c r="W5" s="1">
        <v>2040</v>
      </c>
      <c r="X5" s="1">
        <v>2041</v>
      </c>
      <c r="Y5" s="1">
        <v>2042</v>
      </c>
      <c r="Z5" s="1">
        <v>2043</v>
      </c>
      <c r="AA5" s="1">
        <v>2044</v>
      </c>
      <c r="AB5" s="1">
        <v>2045</v>
      </c>
      <c r="AC5" s="1">
        <v>2046</v>
      </c>
      <c r="AD5" s="1">
        <v>2047</v>
      </c>
      <c r="AE5" s="1">
        <v>2048</v>
      </c>
      <c r="AF5" s="1">
        <v>2049</v>
      </c>
      <c r="AG5" s="1">
        <v>2050</v>
      </c>
    </row>
    <row r="6" spans="1:34" ht="20.05" customHeight="1" x14ac:dyDescent="0.35">
      <c r="A6" s="78"/>
      <c r="B6" s="78"/>
      <c r="C6" s="22"/>
      <c r="D6" s="79"/>
      <c r="E6" s="79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1" t="s">
        <v>283</v>
      </c>
    </row>
    <row r="7" spans="1:34" ht="20.05" customHeight="1" x14ac:dyDescent="0.35">
      <c r="A7" s="22"/>
      <c r="B7" s="22"/>
      <c r="C7" s="22"/>
      <c r="D7" s="79"/>
      <c r="E7" s="79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1" t="s">
        <v>283</v>
      </c>
    </row>
    <row r="8" spans="1:34" ht="20.05" customHeight="1" x14ac:dyDescent="0.35">
      <c r="A8" s="82" t="s">
        <v>39</v>
      </c>
      <c r="B8" s="59"/>
      <c r="C8" s="59" t="s">
        <v>40</v>
      </c>
      <c r="D8" s="79"/>
      <c r="E8" s="79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1" t="s">
        <v>283</v>
      </c>
    </row>
    <row r="9" spans="1:34" ht="20.05" customHeight="1" x14ac:dyDescent="0.35">
      <c r="A9" s="22"/>
      <c r="B9" s="59" t="s">
        <v>41</v>
      </c>
      <c r="C9" s="59" t="s">
        <v>42</v>
      </c>
      <c r="D9" s="79" t="s">
        <v>278</v>
      </c>
      <c r="E9" s="79" t="s">
        <v>278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" t="s">
        <v>283</v>
      </c>
    </row>
    <row r="10" spans="1:34" ht="20.05" customHeight="1" x14ac:dyDescent="0.35">
      <c r="A10" s="22"/>
      <c r="B10" s="59" t="s">
        <v>44</v>
      </c>
      <c r="C10" s="59" t="s">
        <v>45</v>
      </c>
      <c r="D10" s="79" t="s">
        <v>278</v>
      </c>
      <c r="E10" s="79" t="s">
        <v>278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1" t="s">
        <v>283</v>
      </c>
    </row>
    <row r="11" spans="1:34" ht="20.05" customHeight="1" x14ac:dyDescent="0.35">
      <c r="A11" s="83"/>
      <c r="B11" s="59"/>
      <c r="C11" s="59"/>
      <c r="D11" s="79" t="s">
        <v>278</v>
      </c>
      <c r="E11" s="79" t="s">
        <v>278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1" t="s">
        <v>283</v>
      </c>
    </row>
    <row r="12" spans="1:34" ht="20.05" customHeight="1" x14ac:dyDescent="0.35">
      <c r="A12" s="82"/>
      <c r="B12" s="59"/>
      <c r="C12" s="59" t="s">
        <v>46</v>
      </c>
      <c r="D12" s="79">
        <f>SUM(D9:D10)</f>
        <v>0</v>
      </c>
      <c r="E12" s="79">
        <f t="shared" ref="E12:AG12" si="0">SUM(E9:E10)</f>
        <v>0</v>
      </c>
      <c r="F12" s="79">
        <f t="shared" si="0"/>
        <v>0</v>
      </c>
      <c r="G12" s="79">
        <f t="shared" si="0"/>
        <v>0</v>
      </c>
      <c r="H12" s="79">
        <f t="shared" si="0"/>
        <v>0</v>
      </c>
      <c r="I12" s="79">
        <f t="shared" si="0"/>
        <v>0</v>
      </c>
      <c r="J12" s="79">
        <f t="shared" si="0"/>
        <v>0</v>
      </c>
      <c r="K12" s="79">
        <f t="shared" si="0"/>
        <v>0</v>
      </c>
      <c r="L12" s="79">
        <f t="shared" si="0"/>
        <v>0</v>
      </c>
      <c r="M12" s="79">
        <f t="shared" si="0"/>
        <v>0</v>
      </c>
      <c r="N12" s="79">
        <f t="shared" si="0"/>
        <v>0</v>
      </c>
      <c r="O12" s="79">
        <f t="shared" si="0"/>
        <v>0</v>
      </c>
      <c r="P12" s="79">
        <f t="shared" si="0"/>
        <v>0</v>
      </c>
      <c r="Q12" s="79">
        <f t="shared" si="0"/>
        <v>0</v>
      </c>
      <c r="R12" s="79">
        <f t="shared" si="0"/>
        <v>0</v>
      </c>
      <c r="S12" s="79">
        <f t="shared" si="0"/>
        <v>0</v>
      </c>
      <c r="T12" s="79">
        <f t="shared" si="0"/>
        <v>0</v>
      </c>
      <c r="U12" s="79">
        <f t="shared" si="0"/>
        <v>0</v>
      </c>
      <c r="V12" s="79">
        <f t="shared" si="0"/>
        <v>0</v>
      </c>
      <c r="W12" s="79">
        <f t="shared" si="0"/>
        <v>0</v>
      </c>
      <c r="X12" s="79">
        <f t="shared" si="0"/>
        <v>0</v>
      </c>
      <c r="Y12" s="79">
        <f t="shared" si="0"/>
        <v>0</v>
      </c>
      <c r="Z12" s="79">
        <f t="shared" si="0"/>
        <v>0</v>
      </c>
      <c r="AA12" s="79">
        <f t="shared" si="0"/>
        <v>0</v>
      </c>
      <c r="AB12" s="79">
        <f t="shared" si="0"/>
        <v>0</v>
      </c>
      <c r="AC12" s="79">
        <f t="shared" si="0"/>
        <v>0</v>
      </c>
      <c r="AD12" s="79">
        <f t="shared" si="0"/>
        <v>0</v>
      </c>
      <c r="AE12" s="79">
        <f t="shared" si="0"/>
        <v>0</v>
      </c>
      <c r="AF12" s="79">
        <f t="shared" si="0"/>
        <v>0</v>
      </c>
      <c r="AG12" s="79">
        <f t="shared" si="0"/>
        <v>0</v>
      </c>
      <c r="AH12" s="1" t="s">
        <v>283</v>
      </c>
    </row>
    <row r="13" spans="1:34" ht="20.05" customHeight="1" x14ac:dyDescent="0.35">
      <c r="A13" s="22"/>
      <c r="B13" s="59"/>
      <c r="C13" s="59" t="s">
        <v>47</v>
      </c>
      <c r="D13" s="79" t="s">
        <v>278</v>
      </c>
      <c r="E13" s="79" t="s">
        <v>278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1" t="s">
        <v>283</v>
      </c>
    </row>
    <row r="14" spans="1:34" ht="20.05" customHeight="1" x14ac:dyDescent="0.35">
      <c r="A14" s="22"/>
      <c r="B14" s="59" t="s">
        <v>49</v>
      </c>
      <c r="C14" s="59" t="s">
        <v>50</v>
      </c>
      <c r="D14" s="79" t="s">
        <v>278</v>
      </c>
      <c r="E14" s="79" t="s">
        <v>278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1" t="s">
        <v>283</v>
      </c>
    </row>
    <row r="15" spans="1:34" ht="20.05" customHeight="1" x14ac:dyDescent="0.35">
      <c r="A15" s="22"/>
      <c r="B15" s="59" t="s">
        <v>52</v>
      </c>
      <c r="C15" s="59" t="s">
        <v>53</v>
      </c>
      <c r="D15" s="79">
        <v>3000</v>
      </c>
      <c r="E15" s="79">
        <v>3000</v>
      </c>
      <c r="F15" s="84">
        <v>3122.8722727967033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1" t="s">
        <v>283</v>
      </c>
    </row>
    <row r="16" spans="1:34" ht="20.05" customHeight="1" x14ac:dyDescent="0.35">
      <c r="A16" s="22"/>
      <c r="B16" s="59" t="s">
        <v>54</v>
      </c>
      <c r="C16" s="59" t="s">
        <v>55</v>
      </c>
      <c r="D16" s="79" t="s">
        <v>278</v>
      </c>
      <c r="E16" s="79" t="s">
        <v>278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1" t="s">
        <v>283</v>
      </c>
    </row>
    <row r="17" spans="1:34" ht="20.05" customHeight="1" x14ac:dyDescent="0.35">
      <c r="A17" s="22"/>
      <c r="B17" s="59" t="s">
        <v>57</v>
      </c>
      <c r="C17" s="59" t="s">
        <v>58</v>
      </c>
      <c r="D17" s="79">
        <v>3700</v>
      </c>
      <c r="E17" s="79">
        <v>3700</v>
      </c>
      <c r="F17" s="84">
        <v>3801.9958338022234</v>
      </c>
      <c r="G17" s="84">
        <v>3903.9916676044468</v>
      </c>
      <c r="H17" s="84">
        <v>4005.9875014066702</v>
      </c>
      <c r="I17" s="84">
        <v>4107.9833352088935</v>
      </c>
      <c r="J17" s="84">
        <v>4209.9791690111169</v>
      </c>
      <c r="K17" s="84">
        <v>4311.9750028133403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1" t="s">
        <v>283</v>
      </c>
    </row>
    <row r="18" spans="1:34" ht="20.05" customHeight="1" x14ac:dyDescent="0.35">
      <c r="A18" s="22"/>
      <c r="B18" s="59" t="s">
        <v>57</v>
      </c>
      <c r="C18" s="59" t="s">
        <v>59</v>
      </c>
      <c r="D18" s="79" t="s">
        <v>278</v>
      </c>
      <c r="E18" s="79" t="s">
        <v>278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1" t="s">
        <v>283</v>
      </c>
    </row>
    <row r="19" spans="1:34" ht="20.05" customHeight="1" x14ac:dyDescent="0.35">
      <c r="A19" s="22"/>
      <c r="B19" s="59" t="s">
        <v>60</v>
      </c>
      <c r="C19" s="59" t="s">
        <v>61</v>
      </c>
      <c r="D19" s="79" t="s">
        <v>278</v>
      </c>
      <c r="E19" s="79" t="s">
        <v>278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" t="s">
        <v>283</v>
      </c>
    </row>
    <row r="20" spans="1:34" ht="20.05" customHeight="1" x14ac:dyDescent="0.35">
      <c r="A20" s="22"/>
      <c r="B20" s="59" t="s">
        <v>62</v>
      </c>
      <c r="C20" s="59" t="s">
        <v>63</v>
      </c>
      <c r="D20" s="79" t="s">
        <v>278</v>
      </c>
      <c r="E20" s="79" t="s">
        <v>278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1" t="s">
        <v>283</v>
      </c>
    </row>
    <row r="21" spans="1:34" ht="20.05" customHeight="1" x14ac:dyDescent="0.35">
      <c r="A21" s="22"/>
      <c r="B21" s="59" t="s">
        <v>64</v>
      </c>
      <c r="C21" s="59" t="s">
        <v>65</v>
      </c>
      <c r="D21" s="79" t="s">
        <v>278</v>
      </c>
      <c r="E21" s="79" t="s">
        <v>278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1" t="s">
        <v>283</v>
      </c>
    </row>
    <row r="22" spans="1:34" ht="20.05" customHeight="1" x14ac:dyDescent="0.35">
      <c r="A22" s="83"/>
      <c r="B22" s="59" t="s">
        <v>44</v>
      </c>
      <c r="C22" s="59" t="s">
        <v>66</v>
      </c>
      <c r="D22" s="79" t="s">
        <v>278</v>
      </c>
      <c r="E22" s="79" t="s">
        <v>278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1" t="s">
        <v>283</v>
      </c>
    </row>
    <row r="23" spans="1:34" ht="20.05" customHeight="1" x14ac:dyDescent="0.35">
      <c r="A23" s="82"/>
      <c r="B23" s="59"/>
      <c r="C23" s="59"/>
      <c r="D23" s="79" t="s">
        <v>278</v>
      </c>
      <c r="E23" s="79" t="s">
        <v>278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1" t="s">
        <v>283</v>
      </c>
    </row>
    <row r="24" spans="1:34" ht="20.05" customHeight="1" x14ac:dyDescent="0.35">
      <c r="A24" s="22"/>
      <c r="B24" s="59"/>
      <c r="C24" s="59" t="s">
        <v>46</v>
      </c>
      <c r="D24" s="79">
        <f>SUM(D14:D22)</f>
        <v>6700</v>
      </c>
      <c r="E24" s="79">
        <f t="shared" ref="E24:AG24" si="1">SUM(E14:E22)</f>
        <v>6700</v>
      </c>
      <c r="F24" s="79">
        <f t="shared" si="1"/>
        <v>6924.8681065989267</v>
      </c>
      <c r="G24" s="79">
        <f t="shared" si="1"/>
        <v>3903.9916676044468</v>
      </c>
      <c r="H24" s="79">
        <f t="shared" si="1"/>
        <v>4005.9875014066702</v>
      </c>
      <c r="I24" s="79">
        <f t="shared" si="1"/>
        <v>4107.9833352088935</v>
      </c>
      <c r="J24" s="79">
        <f t="shared" si="1"/>
        <v>4209.9791690111169</v>
      </c>
      <c r="K24" s="79">
        <f t="shared" si="1"/>
        <v>4311.9750028133403</v>
      </c>
      <c r="L24" s="79">
        <f t="shared" si="1"/>
        <v>0</v>
      </c>
      <c r="M24" s="79">
        <f t="shared" si="1"/>
        <v>0</v>
      </c>
      <c r="N24" s="79">
        <f t="shared" si="1"/>
        <v>0</v>
      </c>
      <c r="O24" s="79">
        <f t="shared" si="1"/>
        <v>0</v>
      </c>
      <c r="P24" s="79">
        <f t="shared" si="1"/>
        <v>0</v>
      </c>
      <c r="Q24" s="79">
        <f t="shared" si="1"/>
        <v>0</v>
      </c>
      <c r="R24" s="79">
        <f t="shared" si="1"/>
        <v>0</v>
      </c>
      <c r="S24" s="79">
        <f t="shared" si="1"/>
        <v>0</v>
      </c>
      <c r="T24" s="79">
        <f t="shared" si="1"/>
        <v>0</v>
      </c>
      <c r="U24" s="79">
        <f t="shared" si="1"/>
        <v>0</v>
      </c>
      <c r="V24" s="79">
        <f t="shared" si="1"/>
        <v>0</v>
      </c>
      <c r="W24" s="79">
        <f t="shared" si="1"/>
        <v>0</v>
      </c>
      <c r="X24" s="79">
        <f t="shared" si="1"/>
        <v>0</v>
      </c>
      <c r="Y24" s="79">
        <f t="shared" si="1"/>
        <v>0</v>
      </c>
      <c r="Z24" s="79">
        <f t="shared" si="1"/>
        <v>0</v>
      </c>
      <c r="AA24" s="79">
        <f t="shared" si="1"/>
        <v>0</v>
      </c>
      <c r="AB24" s="79">
        <f t="shared" si="1"/>
        <v>0</v>
      </c>
      <c r="AC24" s="79">
        <f t="shared" si="1"/>
        <v>0</v>
      </c>
      <c r="AD24" s="79">
        <f t="shared" si="1"/>
        <v>0</v>
      </c>
      <c r="AE24" s="79">
        <f t="shared" si="1"/>
        <v>0</v>
      </c>
      <c r="AF24" s="79">
        <f t="shared" si="1"/>
        <v>0</v>
      </c>
      <c r="AG24" s="79">
        <f t="shared" si="1"/>
        <v>0</v>
      </c>
      <c r="AH24" s="1" t="s">
        <v>283</v>
      </c>
    </row>
    <row r="25" spans="1:34" ht="20.05" customHeight="1" x14ac:dyDescent="0.35">
      <c r="A25" s="22"/>
      <c r="B25" s="59"/>
      <c r="C25" s="59" t="s">
        <v>67</v>
      </c>
      <c r="D25" s="79" t="s">
        <v>278</v>
      </c>
      <c r="E25" s="79" t="s">
        <v>278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1" t="s">
        <v>283</v>
      </c>
    </row>
    <row r="26" spans="1:34" ht="20.05" customHeight="1" x14ac:dyDescent="0.35">
      <c r="A26" s="22"/>
      <c r="B26" s="59" t="s">
        <v>69</v>
      </c>
      <c r="C26" s="59" t="s">
        <v>70</v>
      </c>
      <c r="D26" s="79">
        <v>200</v>
      </c>
      <c r="E26" s="79">
        <v>200</v>
      </c>
      <c r="F26" s="84">
        <v>1220.6999999999998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1" t="s">
        <v>283</v>
      </c>
    </row>
    <row r="27" spans="1:34" ht="20.05" customHeight="1" x14ac:dyDescent="0.35">
      <c r="A27" s="22"/>
      <c r="B27" s="59" t="s">
        <v>57</v>
      </c>
      <c r="C27" s="59" t="s">
        <v>72</v>
      </c>
      <c r="D27" s="79">
        <v>300</v>
      </c>
      <c r="E27" s="79">
        <v>300</v>
      </c>
      <c r="F27" s="84">
        <v>318.47083334128064</v>
      </c>
      <c r="G27" s="84">
        <v>336.94166668256128</v>
      </c>
      <c r="H27" s="84">
        <v>355.41250002384191</v>
      </c>
      <c r="I27" s="84">
        <v>373.88333336512255</v>
      </c>
      <c r="J27" s="84">
        <v>392.35416670640319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1" t="s">
        <v>283</v>
      </c>
    </row>
    <row r="28" spans="1:34" ht="20.05" customHeight="1" x14ac:dyDescent="0.35">
      <c r="A28" s="22"/>
      <c r="B28" s="59" t="s">
        <v>57</v>
      </c>
      <c r="C28" s="59" t="s">
        <v>74</v>
      </c>
      <c r="D28" s="79">
        <v>2000</v>
      </c>
      <c r="E28" s="79">
        <v>2000</v>
      </c>
      <c r="F28" s="84">
        <v>2068.6999996720697</v>
      </c>
      <c r="G28" s="84">
        <v>2137.3999993441394</v>
      </c>
      <c r="H28" s="84">
        <v>2206.099999016209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1" t="s">
        <v>283</v>
      </c>
    </row>
    <row r="29" spans="1:34" ht="20.05" customHeight="1" x14ac:dyDescent="0.35">
      <c r="A29" s="22"/>
      <c r="B29" s="59" t="s">
        <v>62</v>
      </c>
      <c r="C29" s="59" t="s">
        <v>76</v>
      </c>
      <c r="D29" s="79" t="s">
        <v>278</v>
      </c>
      <c r="E29" s="79" t="s">
        <v>278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1" t="s">
        <v>283</v>
      </c>
    </row>
    <row r="30" spans="1:34" ht="20.05" customHeight="1" x14ac:dyDescent="0.35">
      <c r="A30" s="22"/>
      <c r="B30" s="59" t="s">
        <v>62</v>
      </c>
      <c r="C30" s="59" t="s">
        <v>78</v>
      </c>
      <c r="D30" s="79" t="s">
        <v>278</v>
      </c>
      <c r="E30" s="79" t="s">
        <v>278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1" t="s">
        <v>283</v>
      </c>
    </row>
    <row r="31" spans="1:34" ht="20.05" customHeight="1" x14ac:dyDescent="0.35">
      <c r="A31" s="22"/>
      <c r="B31" s="59" t="s">
        <v>79</v>
      </c>
      <c r="C31" s="59" t="s">
        <v>80</v>
      </c>
      <c r="D31" s="79" t="s">
        <v>278</v>
      </c>
      <c r="E31" s="79" t="s">
        <v>278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1" t="s">
        <v>283</v>
      </c>
    </row>
    <row r="32" spans="1:34" ht="20.05" customHeight="1" x14ac:dyDescent="0.35">
      <c r="A32" s="85"/>
      <c r="B32" s="59" t="s">
        <v>82</v>
      </c>
      <c r="C32" s="59" t="s">
        <v>83</v>
      </c>
      <c r="D32" s="79">
        <v>2000</v>
      </c>
      <c r="E32" s="79">
        <v>2000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1" t="s">
        <v>283</v>
      </c>
    </row>
    <row r="33" spans="1:34" ht="20.05" customHeight="1" x14ac:dyDescent="0.35">
      <c r="A33" s="82"/>
      <c r="B33" s="59" t="s">
        <v>64</v>
      </c>
      <c r="C33" s="59" t="s">
        <v>84</v>
      </c>
      <c r="D33" s="79" t="s">
        <v>278</v>
      </c>
      <c r="E33" s="79" t="s">
        <v>278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1" t="s">
        <v>283</v>
      </c>
    </row>
    <row r="34" spans="1:34" ht="20.05" customHeight="1" x14ac:dyDescent="0.35">
      <c r="A34" s="22"/>
      <c r="B34" s="59"/>
      <c r="C34" s="59"/>
      <c r="D34" s="79" t="s">
        <v>278</v>
      </c>
      <c r="E34" s="79" t="s">
        <v>278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1" t="s">
        <v>283</v>
      </c>
    </row>
    <row r="35" spans="1:34" ht="20.05" customHeight="1" x14ac:dyDescent="0.35">
      <c r="A35" s="22"/>
      <c r="B35" s="59"/>
      <c r="C35" s="59" t="s">
        <v>46</v>
      </c>
      <c r="D35" s="79">
        <f>SUM(D26:D33)</f>
        <v>4500</v>
      </c>
      <c r="E35" s="79">
        <f t="shared" ref="E35:AG35" si="2">SUM(E26:E33)</f>
        <v>4500</v>
      </c>
      <c r="F35" s="79">
        <f t="shared" si="2"/>
        <v>3607.8708330133504</v>
      </c>
      <c r="G35" s="79">
        <f t="shared" si="2"/>
        <v>2474.3416660267008</v>
      </c>
      <c r="H35" s="79">
        <f t="shared" si="2"/>
        <v>2561.5124990400509</v>
      </c>
      <c r="I35" s="79">
        <f t="shared" si="2"/>
        <v>373.88333336512255</v>
      </c>
      <c r="J35" s="79">
        <f t="shared" si="2"/>
        <v>392.35416670640319</v>
      </c>
      <c r="K35" s="79">
        <f t="shared" si="2"/>
        <v>0</v>
      </c>
      <c r="L35" s="79">
        <f t="shared" si="2"/>
        <v>0</v>
      </c>
      <c r="M35" s="79">
        <f t="shared" si="2"/>
        <v>0</v>
      </c>
      <c r="N35" s="79">
        <f t="shared" si="2"/>
        <v>0</v>
      </c>
      <c r="O35" s="79">
        <f t="shared" si="2"/>
        <v>0</v>
      </c>
      <c r="P35" s="79">
        <f t="shared" si="2"/>
        <v>0</v>
      </c>
      <c r="Q35" s="79">
        <f t="shared" si="2"/>
        <v>0</v>
      </c>
      <c r="R35" s="79">
        <f t="shared" si="2"/>
        <v>0</v>
      </c>
      <c r="S35" s="79">
        <f t="shared" si="2"/>
        <v>0</v>
      </c>
      <c r="T35" s="79">
        <f t="shared" si="2"/>
        <v>0</v>
      </c>
      <c r="U35" s="79">
        <f t="shared" si="2"/>
        <v>0</v>
      </c>
      <c r="V35" s="79">
        <f t="shared" si="2"/>
        <v>0</v>
      </c>
      <c r="W35" s="79">
        <f t="shared" si="2"/>
        <v>0</v>
      </c>
      <c r="X35" s="79">
        <f t="shared" si="2"/>
        <v>0</v>
      </c>
      <c r="Y35" s="79">
        <f t="shared" si="2"/>
        <v>0</v>
      </c>
      <c r="Z35" s="79">
        <f t="shared" si="2"/>
        <v>0</v>
      </c>
      <c r="AA35" s="79">
        <f t="shared" si="2"/>
        <v>0</v>
      </c>
      <c r="AB35" s="79">
        <f t="shared" si="2"/>
        <v>0</v>
      </c>
      <c r="AC35" s="79">
        <f t="shared" si="2"/>
        <v>0</v>
      </c>
      <c r="AD35" s="79">
        <f t="shared" si="2"/>
        <v>0</v>
      </c>
      <c r="AE35" s="79">
        <f t="shared" si="2"/>
        <v>0</v>
      </c>
      <c r="AF35" s="79">
        <f t="shared" si="2"/>
        <v>0</v>
      </c>
      <c r="AG35" s="79">
        <f t="shared" si="2"/>
        <v>0</v>
      </c>
      <c r="AH35" s="1" t="s">
        <v>283</v>
      </c>
    </row>
    <row r="36" spans="1:34" ht="20.05" customHeight="1" x14ac:dyDescent="0.35">
      <c r="A36" s="22"/>
      <c r="B36" s="59"/>
      <c r="C36" s="59" t="s">
        <v>85</v>
      </c>
      <c r="D36" s="79" t="s">
        <v>278</v>
      </c>
      <c r="E36" s="79" t="s">
        <v>278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1" t="s">
        <v>283</v>
      </c>
    </row>
    <row r="37" spans="1:34" ht="20.05" customHeight="1" x14ac:dyDescent="0.35">
      <c r="A37" s="22"/>
      <c r="B37" s="59" t="s">
        <v>86</v>
      </c>
      <c r="C37" s="59" t="s">
        <v>87</v>
      </c>
      <c r="D37" s="79" t="s">
        <v>278</v>
      </c>
      <c r="E37" s="79" t="s">
        <v>278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1" t="s">
        <v>283</v>
      </c>
    </row>
    <row r="38" spans="1:34" ht="20.05" customHeight="1" x14ac:dyDescent="0.35">
      <c r="A38" s="22"/>
      <c r="B38" s="59" t="s">
        <v>88</v>
      </c>
      <c r="C38" s="59" t="s">
        <v>89</v>
      </c>
      <c r="D38" s="79" t="s">
        <v>278</v>
      </c>
      <c r="E38" s="79" t="s">
        <v>278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1" t="s">
        <v>283</v>
      </c>
    </row>
    <row r="39" spans="1:34" ht="20.05" customHeight="1" x14ac:dyDescent="0.35">
      <c r="A39" s="86"/>
      <c r="B39" s="59" t="s">
        <v>57</v>
      </c>
      <c r="C39" s="59" t="s">
        <v>91</v>
      </c>
      <c r="D39" s="79">
        <v>4000</v>
      </c>
      <c r="E39" s="79">
        <v>4000</v>
      </c>
      <c r="F39" s="84">
        <v>4154.3818179043856</v>
      </c>
      <c r="G39" s="84">
        <v>4308.7636358087711</v>
      </c>
      <c r="H39" s="84">
        <v>4463.1454537131567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1" t="s">
        <v>283</v>
      </c>
    </row>
    <row r="40" spans="1:34" ht="20.05" customHeight="1" x14ac:dyDescent="0.35">
      <c r="A40" s="22"/>
      <c r="B40" s="59" t="s">
        <v>44</v>
      </c>
      <c r="C40" s="59" t="s">
        <v>93</v>
      </c>
      <c r="D40" s="79">
        <v>6000</v>
      </c>
      <c r="E40" s="79">
        <v>6000</v>
      </c>
      <c r="F40" s="84">
        <v>6076.9727261629969</v>
      </c>
      <c r="G40" s="84">
        <v>6153.9454523259938</v>
      </c>
      <c r="H40" s="84">
        <v>6230.9181784889906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1" t="s">
        <v>283</v>
      </c>
    </row>
    <row r="41" spans="1:34" ht="20.05" customHeight="1" x14ac:dyDescent="0.35">
      <c r="A41" s="22"/>
      <c r="B41" s="59"/>
      <c r="C41" s="59"/>
      <c r="D41" s="79" t="s">
        <v>278</v>
      </c>
      <c r="E41" s="79" t="s">
        <v>278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1" t="s">
        <v>283</v>
      </c>
    </row>
    <row r="42" spans="1:34" ht="20.05" customHeight="1" x14ac:dyDescent="0.35">
      <c r="A42" s="22"/>
      <c r="B42" s="59"/>
      <c r="C42" s="59" t="s">
        <v>46</v>
      </c>
      <c r="D42" s="79">
        <f>SUM(D39:D40)</f>
        <v>10000</v>
      </c>
      <c r="E42" s="79">
        <v>10000</v>
      </c>
      <c r="F42" s="79">
        <f t="shared" ref="F42:AG42" si="3">SUM(F39:F40)</f>
        <v>10231.354544067382</v>
      </c>
      <c r="G42" s="79">
        <f t="shared" si="3"/>
        <v>10462.709088134765</v>
      </c>
      <c r="H42" s="79">
        <f t="shared" si="3"/>
        <v>10694.063632202147</v>
      </c>
      <c r="I42" s="79">
        <f t="shared" si="3"/>
        <v>0</v>
      </c>
      <c r="J42" s="79">
        <f t="shared" si="3"/>
        <v>0</v>
      </c>
      <c r="K42" s="79">
        <f t="shared" si="3"/>
        <v>0</v>
      </c>
      <c r="L42" s="79">
        <f t="shared" si="3"/>
        <v>0</v>
      </c>
      <c r="M42" s="79">
        <f t="shared" si="3"/>
        <v>0</v>
      </c>
      <c r="N42" s="79">
        <f t="shared" si="3"/>
        <v>0</v>
      </c>
      <c r="O42" s="79">
        <f t="shared" si="3"/>
        <v>0</v>
      </c>
      <c r="P42" s="79">
        <f t="shared" si="3"/>
        <v>0</v>
      </c>
      <c r="Q42" s="79">
        <f t="shared" si="3"/>
        <v>0</v>
      </c>
      <c r="R42" s="79">
        <f t="shared" si="3"/>
        <v>0</v>
      </c>
      <c r="S42" s="79">
        <f t="shared" si="3"/>
        <v>0</v>
      </c>
      <c r="T42" s="79">
        <f t="shared" si="3"/>
        <v>0</v>
      </c>
      <c r="U42" s="79">
        <f t="shared" si="3"/>
        <v>0</v>
      </c>
      <c r="V42" s="79">
        <f t="shared" si="3"/>
        <v>0</v>
      </c>
      <c r="W42" s="79">
        <f t="shared" si="3"/>
        <v>0</v>
      </c>
      <c r="X42" s="79">
        <f t="shared" si="3"/>
        <v>0</v>
      </c>
      <c r="Y42" s="79">
        <f t="shared" si="3"/>
        <v>0</v>
      </c>
      <c r="Z42" s="79">
        <f t="shared" si="3"/>
        <v>0</v>
      </c>
      <c r="AA42" s="79">
        <f t="shared" si="3"/>
        <v>0</v>
      </c>
      <c r="AB42" s="79">
        <f t="shared" si="3"/>
        <v>0</v>
      </c>
      <c r="AC42" s="79">
        <f t="shared" si="3"/>
        <v>0</v>
      </c>
      <c r="AD42" s="79">
        <f t="shared" si="3"/>
        <v>0</v>
      </c>
      <c r="AE42" s="79">
        <f t="shared" si="3"/>
        <v>0</v>
      </c>
      <c r="AF42" s="79">
        <f t="shared" si="3"/>
        <v>0</v>
      </c>
      <c r="AG42" s="79">
        <f t="shared" si="3"/>
        <v>0</v>
      </c>
      <c r="AH42" s="1" t="s">
        <v>283</v>
      </c>
    </row>
    <row r="43" spans="1:34" ht="20.05" customHeight="1" x14ac:dyDescent="0.35">
      <c r="A43" s="87"/>
      <c r="B43" s="59"/>
      <c r="C43" s="59" t="s">
        <v>94</v>
      </c>
      <c r="D43" s="79" t="s">
        <v>278</v>
      </c>
      <c r="E43" s="79" t="s">
        <v>278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1" t="s">
        <v>283</v>
      </c>
    </row>
    <row r="44" spans="1:34" ht="20.05" customHeight="1" x14ac:dyDescent="0.35">
      <c r="A44" s="22"/>
      <c r="B44" s="59" t="s">
        <v>96</v>
      </c>
      <c r="C44" s="59" t="s">
        <v>97</v>
      </c>
      <c r="D44" s="79" t="s">
        <v>278</v>
      </c>
      <c r="E44" s="79" t="s">
        <v>278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1" t="s">
        <v>283</v>
      </c>
    </row>
    <row r="45" spans="1:34" ht="20.05" customHeight="1" x14ac:dyDescent="0.35">
      <c r="A45" s="22"/>
      <c r="B45" s="59" t="s">
        <v>79</v>
      </c>
      <c r="C45" s="59" t="s">
        <v>99</v>
      </c>
      <c r="D45" s="79">
        <v>981</v>
      </c>
      <c r="E45" s="79">
        <v>981</v>
      </c>
      <c r="F45" s="84">
        <v>981</v>
      </c>
      <c r="G45" s="84">
        <v>981</v>
      </c>
      <c r="H45" s="84">
        <v>981</v>
      </c>
      <c r="I45" s="84">
        <v>981</v>
      </c>
      <c r="J45" s="84">
        <v>981</v>
      </c>
      <c r="K45" s="84">
        <v>981</v>
      </c>
      <c r="L45" s="84">
        <v>981</v>
      </c>
      <c r="M45" s="84">
        <v>981</v>
      </c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1" t="s">
        <v>283</v>
      </c>
    </row>
    <row r="46" spans="1:34" ht="20.05" customHeight="1" x14ac:dyDescent="0.35">
      <c r="A46" s="22"/>
      <c r="B46" s="59"/>
      <c r="C46" s="59"/>
      <c r="D46" s="79" t="s">
        <v>278</v>
      </c>
      <c r="E46" s="79" t="s">
        <v>278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1" t="s">
        <v>283</v>
      </c>
    </row>
    <row r="47" spans="1:34" ht="20.05" customHeight="1" x14ac:dyDescent="0.35">
      <c r="A47" s="22"/>
      <c r="B47" s="59"/>
      <c r="C47" s="59" t="s">
        <v>46</v>
      </c>
      <c r="D47" s="79">
        <f>SUM(D44:D45)</f>
        <v>981</v>
      </c>
      <c r="E47" s="79">
        <f t="shared" ref="E47:AG47" si="4">SUM(E44:E45)</f>
        <v>981</v>
      </c>
      <c r="F47" s="79">
        <f t="shared" si="4"/>
        <v>981</v>
      </c>
      <c r="G47" s="79">
        <f t="shared" si="4"/>
        <v>981</v>
      </c>
      <c r="H47" s="79">
        <f t="shared" si="4"/>
        <v>981</v>
      </c>
      <c r="I47" s="79">
        <f t="shared" si="4"/>
        <v>981</v>
      </c>
      <c r="J47" s="79">
        <f t="shared" si="4"/>
        <v>981</v>
      </c>
      <c r="K47" s="79">
        <f t="shared" si="4"/>
        <v>981</v>
      </c>
      <c r="L47" s="79">
        <f t="shared" si="4"/>
        <v>981</v>
      </c>
      <c r="M47" s="79">
        <f t="shared" si="4"/>
        <v>981</v>
      </c>
      <c r="N47" s="79">
        <f t="shared" si="4"/>
        <v>0</v>
      </c>
      <c r="O47" s="79">
        <f t="shared" si="4"/>
        <v>0</v>
      </c>
      <c r="P47" s="79">
        <f t="shared" si="4"/>
        <v>0</v>
      </c>
      <c r="Q47" s="79">
        <f t="shared" si="4"/>
        <v>0</v>
      </c>
      <c r="R47" s="79">
        <f t="shared" si="4"/>
        <v>0</v>
      </c>
      <c r="S47" s="79">
        <f t="shared" si="4"/>
        <v>0</v>
      </c>
      <c r="T47" s="79">
        <f t="shared" si="4"/>
        <v>0</v>
      </c>
      <c r="U47" s="79">
        <f t="shared" si="4"/>
        <v>0</v>
      </c>
      <c r="V47" s="79">
        <f t="shared" si="4"/>
        <v>0</v>
      </c>
      <c r="W47" s="79">
        <f t="shared" si="4"/>
        <v>0</v>
      </c>
      <c r="X47" s="79">
        <f t="shared" si="4"/>
        <v>0</v>
      </c>
      <c r="Y47" s="79">
        <f t="shared" si="4"/>
        <v>0</v>
      </c>
      <c r="Z47" s="79">
        <f t="shared" si="4"/>
        <v>0</v>
      </c>
      <c r="AA47" s="79">
        <f t="shared" si="4"/>
        <v>0</v>
      </c>
      <c r="AB47" s="79">
        <f t="shared" si="4"/>
        <v>0</v>
      </c>
      <c r="AC47" s="79">
        <f t="shared" si="4"/>
        <v>0</v>
      </c>
      <c r="AD47" s="79">
        <f t="shared" si="4"/>
        <v>0</v>
      </c>
      <c r="AE47" s="79">
        <f t="shared" si="4"/>
        <v>0</v>
      </c>
      <c r="AF47" s="79">
        <f t="shared" si="4"/>
        <v>0</v>
      </c>
      <c r="AG47" s="79">
        <f t="shared" si="4"/>
        <v>0</v>
      </c>
      <c r="AH47" s="1" t="s">
        <v>283</v>
      </c>
    </row>
    <row r="48" spans="1:34" ht="20.05" customHeight="1" x14ac:dyDescent="0.35">
      <c r="A48" s="22"/>
      <c r="B48" s="59"/>
      <c r="C48" s="59" t="s">
        <v>100</v>
      </c>
      <c r="D48" s="79" t="s">
        <v>278</v>
      </c>
      <c r="E48" s="79" t="s">
        <v>278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1" t="s">
        <v>283</v>
      </c>
    </row>
    <row r="49" spans="1:34" ht="20.05" customHeight="1" x14ac:dyDescent="0.35">
      <c r="A49" s="22"/>
      <c r="B49" s="59"/>
      <c r="C49" s="59" t="s">
        <v>100</v>
      </c>
      <c r="D49" s="79" t="s">
        <v>278</v>
      </c>
      <c r="E49" s="79" t="s">
        <v>278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1" t="s">
        <v>283</v>
      </c>
    </row>
    <row r="50" spans="1:34" ht="20.05" customHeight="1" x14ac:dyDescent="0.35">
      <c r="A50" s="78"/>
      <c r="B50" s="59"/>
      <c r="C50" s="59"/>
      <c r="D50" s="79" t="s">
        <v>278</v>
      </c>
      <c r="E50" s="79" t="s">
        <v>278</v>
      </c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1" t="s">
        <v>283</v>
      </c>
    </row>
    <row r="51" spans="1:34" ht="20.05" customHeight="1" x14ac:dyDescent="0.35">
      <c r="A51" s="22"/>
      <c r="B51" s="59"/>
      <c r="C51" s="59" t="s">
        <v>46</v>
      </c>
      <c r="D51" s="79">
        <f>SUM(D48:D49)</f>
        <v>0</v>
      </c>
      <c r="E51" s="79">
        <f t="shared" ref="E51:AG51" si="5">SUM(E48:E49)</f>
        <v>0</v>
      </c>
      <c r="F51" s="79">
        <f t="shared" si="5"/>
        <v>0</v>
      </c>
      <c r="G51" s="79">
        <f t="shared" si="5"/>
        <v>0</v>
      </c>
      <c r="H51" s="79">
        <f t="shared" si="5"/>
        <v>0</v>
      </c>
      <c r="I51" s="79">
        <f t="shared" si="5"/>
        <v>0</v>
      </c>
      <c r="J51" s="79">
        <f t="shared" si="5"/>
        <v>0</v>
      </c>
      <c r="K51" s="79">
        <f t="shared" si="5"/>
        <v>0</v>
      </c>
      <c r="L51" s="79">
        <f t="shared" si="5"/>
        <v>0</v>
      </c>
      <c r="M51" s="79">
        <f t="shared" si="5"/>
        <v>0</v>
      </c>
      <c r="N51" s="79">
        <f t="shared" si="5"/>
        <v>0</v>
      </c>
      <c r="O51" s="79">
        <f t="shared" si="5"/>
        <v>0</v>
      </c>
      <c r="P51" s="79">
        <f t="shared" si="5"/>
        <v>0</v>
      </c>
      <c r="Q51" s="79">
        <f t="shared" si="5"/>
        <v>0</v>
      </c>
      <c r="R51" s="79">
        <f t="shared" si="5"/>
        <v>0</v>
      </c>
      <c r="S51" s="79">
        <f t="shared" si="5"/>
        <v>0</v>
      </c>
      <c r="T51" s="79">
        <f t="shared" si="5"/>
        <v>0</v>
      </c>
      <c r="U51" s="79">
        <f t="shared" si="5"/>
        <v>0</v>
      </c>
      <c r="V51" s="79">
        <f t="shared" si="5"/>
        <v>0</v>
      </c>
      <c r="W51" s="79">
        <f t="shared" si="5"/>
        <v>0</v>
      </c>
      <c r="X51" s="79">
        <f t="shared" si="5"/>
        <v>0</v>
      </c>
      <c r="Y51" s="79">
        <f t="shared" si="5"/>
        <v>0</v>
      </c>
      <c r="Z51" s="79">
        <f t="shared" si="5"/>
        <v>0</v>
      </c>
      <c r="AA51" s="79">
        <f t="shared" si="5"/>
        <v>0</v>
      </c>
      <c r="AB51" s="79">
        <f t="shared" si="5"/>
        <v>0</v>
      </c>
      <c r="AC51" s="79">
        <f t="shared" si="5"/>
        <v>0</v>
      </c>
      <c r="AD51" s="79">
        <f t="shared" si="5"/>
        <v>0</v>
      </c>
      <c r="AE51" s="79">
        <f t="shared" si="5"/>
        <v>0</v>
      </c>
      <c r="AF51" s="79">
        <f t="shared" si="5"/>
        <v>0</v>
      </c>
      <c r="AG51" s="79">
        <f t="shared" si="5"/>
        <v>0</v>
      </c>
      <c r="AH51" s="1" t="s">
        <v>283</v>
      </c>
    </row>
    <row r="52" spans="1:34" ht="20.05" customHeight="1" x14ac:dyDescent="0.35">
      <c r="A52" s="82"/>
      <c r="B52" s="59"/>
      <c r="C52" s="59" t="s">
        <v>101</v>
      </c>
      <c r="D52" s="79" t="s">
        <v>278</v>
      </c>
      <c r="E52" s="79" t="s">
        <v>278</v>
      </c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1" t="s">
        <v>283</v>
      </c>
    </row>
    <row r="53" spans="1:34" ht="20.05" customHeight="1" x14ac:dyDescent="0.35">
      <c r="A53" s="22"/>
      <c r="B53" s="59" t="s">
        <v>57</v>
      </c>
      <c r="C53" s="59" t="s">
        <v>103</v>
      </c>
      <c r="D53" s="79">
        <v>2600</v>
      </c>
      <c r="E53" s="79">
        <v>2600</v>
      </c>
      <c r="F53" s="84">
        <v>2678.3</v>
      </c>
      <c r="G53" s="84">
        <v>2756.6000000000004</v>
      </c>
      <c r="H53" s="84">
        <v>2834.9000000000005</v>
      </c>
      <c r="I53" s="84">
        <v>2913.2000000000007</v>
      </c>
      <c r="J53" s="84">
        <v>2991.5000000000009</v>
      </c>
      <c r="K53" s="84">
        <v>3069.8000000000011</v>
      </c>
      <c r="L53" s="84">
        <v>3148.1000000000013</v>
      </c>
      <c r="M53" s="84">
        <v>3226.4000000000015</v>
      </c>
      <c r="N53" s="84">
        <v>3304.7000000000016</v>
      </c>
      <c r="O53" s="84">
        <v>3383.0000000000018</v>
      </c>
      <c r="P53" s="84">
        <v>3461.300000000002</v>
      </c>
      <c r="Q53" s="84">
        <v>3539.6000000000022</v>
      </c>
      <c r="R53" s="84">
        <v>3617.9000000000024</v>
      </c>
      <c r="S53" s="84">
        <v>3696.2000000000025</v>
      </c>
      <c r="T53" s="84">
        <v>3774.5000000000027</v>
      </c>
      <c r="U53" s="84">
        <v>3852.8000000000029</v>
      </c>
      <c r="V53" s="84">
        <v>3931.1000000000031</v>
      </c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1" t="s">
        <v>283</v>
      </c>
    </row>
    <row r="54" spans="1:34" ht="20.05" customHeight="1" x14ac:dyDescent="0.35">
      <c r="A54" s="22"/>
      <c r="B54" s="59" t="s">
        <v>44</v>
      </c>
      <c r="C54" s="59" t="s">
        <v>105</v>
      </c>
      <c r="D54" s="79">
        <v>14960</v>
      </c>
      <c r="E54" s="79">
        <v>14960</v>
      </c>
      <c r="F54" s="84">
        <v>12800</v>
      </c>
      <c r="G54" s="84">
        <v>12800</v>
      </c>
      <c r="H54" s="84">
        <v>12800</v>
      </c>
      <c r="I54" s="84">
        <v>12800</v>
      </c>
      <c r="J54" s="84">
        <v>12800</v>
      </c>
      <c r="K54" s="84">
        <v>12800</v>
      </c>
      <c r="L54" s="84">
        <v>12800</v>
      </c>
      <c r="M54" s="84">
        <v>12800</v>
      </c>
      <c r="N54" s="84">
        <v>12800</v>
      </c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1" t="s">
        <v>283</v>
      </c>
    </row>
    <row r="55" spans="1:34" ht="20.05" customHeight="1" x14ac:dyDescent="0.35">
      <c r="A55" s="22"/>
      <c r="B55" s="59" t="s">
        <v>54</v>
      </c>
      <c r="C55" s="59" t="s">
        <v>107</v>
      </c>
      <c r="D55" s="79">
        <v>14960</v>
      </c>
      <c r="E55" s="79">
        <v>14960</v>
      </c>
      <c r="F55" s="84">
        <v>15213.55686346316</v>
      </c>
      <c r="G55" s="84">
        <v>15467.113726926318</v>
      </c>
      <c r="H55" s="84">
        <v>15720.670590389476</v>
      </c>
      <c r="I55" s="84">
        <v>15974.227453852636</v>
      </c>
      <c r="J55" s="84">
        <v>16227.784317315796</v>
      </c>
      <c r="K55" s="84">
        <v>16481.341180778953</v>
      </c>
      <c r="L55" s="84">
        <v>16734.898044242113</v>
      </c>
      <c r="M55" s="84">
        <v>16988.454907705272</v>
      </c>
      <c r="N55" s="84">
        <v>17242.011771168432</v>
      </c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1" t="s">
        <v>283</v>
      </c>
    </row>
    <row r="56" spans="1:34" ht="20.05" customHeight="1" x14ac:dyDescent="0.35">
      <c r="A56" s="22"/>
      <c r="B56" s="59" t="s">
        <v>96</v>
      </c>
      <c r="C56" s="59" t="s">
        <v>109</v>
      </c>
      <c r="D56" s="79">
        <v>800</v>
      </c>
      <c r="E56" s="79">
        <v>800</v>
      </c>
      <c r="F56" s="84">
        <v>867.57333333333338</v>
      </c>
      <c r="G56" s="84">
        <v>935.14666666666676</v>
      </c>
      <c r="H56" s="84">
        <v>1000</v>
      </c>
      <c r="I56" s="84">
        <v>1000</v>
      </c>
      <c r="J56" s="84">
        <v>1000</v>
      </c>
      <c r="K56" s="84">
        <v>1000</v>
      </c>
      <c r="L56" s="84">
        <v>1000</v>
      </c>
      <c r="M56" s="84">
        <v>1000</v>
      </c>
      <c r="N56" s="84">
        <v>1000</v>
      </c>
      <c r="O56" s="84">
        <v>1000</v>
      </c>
      <c r="P56" s="84">
        <v>1000</v>
      </c>
      <c r="Q56" s="84">
        <v>1000</v>
      </c>
      <c r="R56" s="84">
        <v>1000</v>
      </c>
      <c r="S56" s="84">
        <v>1000</v>
      </c>
      <c r="T56" s="84">
        <v>1000</v>
      </c>
      <c r="U56" s="84">
        <v>1000</v>
      </c>
      <c r="V56" s="84">
        <v>1000</v>
      </c>
      <c r="W56" s="84">
        <v>1000</v>
      </c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1" t="s">
        <v>283</v>
      </c>
    </row>
    <row r="57" spans="1:34" ht="20.05" customHeight="1" x14ac:dyDescent="0.35">
      <c r="A57" s="22"/>
      <c r="B57" s="59" t="s">
        <v>79</v>
      </c>
      <c r="C57" s="59" t="s">
        <v>111</v>
      </c>
      <c r="D57" s="79">
        <v>250</v>
      </c>
      <c r="E57" s="79">
        <v>250</v>
      </c>
      <c r="F57" s="84">
        <v>250</v>
      </c>
      <c r="G57" s="84">
        <v>250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1" t="s">
        <v>283</v>
      </c>
    </row>
    <row r="58" spans="1:34" ht="20.05" customHeight="1" x14ac:dyDescent="0.35">
      <c r="A58" s="22"/>
      <c r="B58" s="59"/>
      <c r="C58" s="59"/>
      <c r="D58" s="79" t="s">
        <v>278</v>
      </c>
      <c r="E58" s="79" t="s">
        <v>278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1" t="s">
        <v>283</v>
      </c>
    </row>
    <row r="59" spans="1:34" ht="20.05" customHeight="1" x14ac:dyDescent="0.35">
      <c r="A59" s="22"/>
      <c r="B59" s="59"/>
      <c r="C59" s="59" t="s">
        <v>46</v>
      </c>
      <c r="D59" s="79">
        <f>SUM(D53:D57)</f>
        <v>33570</v>
      </c>
      <c r="E59" s="79">
        <f t="shared" ref="E59:AG59" si="6">SUM(E53:E57)</f>
        <v>33570</v>
      </c>
      <c r="F59" s="80">
        <f t="shared" si="6"/>
        <v>31809.430196796493</v>
      </c>
      <c r="G59" s="80">
        <f t="shared" si="6"/>
        <v>32208.860393592986</v>
      </c>
      <c r="H59" s="80">
        <f t="shared" si="6"/>
        <v>32355.570590389478</v>
      </c>
      <c r="I59" s="80">
        <f t="shared" si="6"/>
        <v>32687.427453852637</v>
      </c>
      <c r="J59" s="80">
        <f t="shared" si="6"/>
        <v>33019.284317315796</v>
      </c>
      <c r="K59" s="80">
        <f t="shared" si="6"/>
        <v>33351.141180778955</v>
      </c>
      <c r="L59" s="80">
        <f t="shared" si="6"/>
        <v>33682.998044242115</v>
      </c>
      <c r="M59" s="80">
        <f t="shared" si="6"/>
        <v>34014.854907705274</v>
      </c>
      <c r="N59" s="80">
        <f t="shared" si="6"/>
        <v>34346.711771168433</v>
      </c>
      <c r="O59" s="80">
        <f t="shared" si="6"/>
        <v>4383.0000000000018</v>
      </c>
      <c r="P59" s="80">
        <f t="shared" si="6"/>
        <v>4461.300000000002</v>
      </c>
      <c r="Q59" s="80">
        <f t="shared" si="6"/>
        <v>4539.6000000000022</v>
      </c>
      <c r="R59" s="80">
        <f t="shared" si="6"/>
        <v>4617.9000000000024</v>
      </c>
      <c r="S59" s="80">
        <f t="shared" si="6"/>
        <v>4696.2000000000025</v>
      </c>
      <c r="T59" s="80">
        <f t="shared" si="6"/>
        <v>4774.5000000000027</v>
      </c>
      <c r="U59" s="80">
        <f t="shared" si="6"/>
        <v>4852.8000000000029</v>
      </c>
      <c r="V59" s="80">
        <f t="shared" si="6"/>
        <v>4931.1000000000031</v>
      </c>
      <c r="W59" s="80">
        <f t="shared" si="6"/>
        <v>1000</v>
      </c>
      <c r="X59" s="80">
        <f t="shared" si="6"/>
        <v>0</v>
      </c>
      <c r="Y59" s="80">
        <f t="shared" si="6"/>
        <v>0</v>
      </c>
      <c r="Z59" s="80">
        <f t="shared" si="6"/>
        <v>0</v>
      </c>
      <c r="AA59" s="80">
        <f t="shared" si="6"/>
        <v>0</v>
      </c>
      <c r="AB59" s="80">
        <f t="shared" si="6"/>
        <v>0</v>
      </c>
      <c r="AC59" s="80">
        <f t="shared" si="6"/>
        <v>0</v>
      </c>
      <c r="AD59" s="80">
        <f t="shared" si="6"/>
        <v>0</v>
      </c>
      <c r="AE59" s="80">
        <f t="shared" si="6"/>
        <v>0</v>
      </c>
      <c r="AF59" s="80">
        <f t="shared" si="6"/>
        <v>0</v>
      </c>
      <c r="AG59" s="80">
        <f t="shared" si="6"/>
        <v>0</v>
      </c>
      <c r="AH59" s="1" t="s">
        <v>283</v>
      </c>
    </row>
    <row r="60" spans="1:34" ht="20.05" customHeight="1" x14ac:dyDescent="0.35">
      <c r="A60" s="66"/>
      <c r="B60" s="67"/>
      <c r="C60" s="74" t="s">
        <v>112</v>
      </c>
      <c r="D60" s="79" t="s">
        <v>278</v>
      </c>
      <c r="E60" s="79" t="s">
        <v>278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1" t="s">
        <v>283</v>
      </c>
    </row>
    <row r="61" spans="1:34" ht="20.05" customHeight="1" x14ac:dyDescent="0.35">
      <c r="A61" s="22"/>
      <c r="B61" s="59" t="s">
        <v>52</v>
      </c>
      <c r="C61" s="59" t="s">
        <v>114</v>
      </c>
      <c r="D61" s="79">
        <v>2500</v>
      </c>
      <c r="E61" s="79">
        <v>2550</v>
      </c>
      <c r="F61" s="84">
        <v>2645.8333333333335</v>
      </c>
      <c r="G61" s="84">
        <v>2741.666666666667</v>
      </c>
      <c r="H61" s="84">
        <v>2837.5000000000005</v>
      </c>
      <c r="I61" s="84">
        <v>2933.3333333333339</v>
      </c>
      <c r="J61" s="84">
        <v>3029.1666666666674</v>
      </c>
      <c r="K61" s="84">
        <v>3125.0000000000009</v>
      </c>
      <c r="L61" s="84">
        <v>3220.8333333333344</v>
      </c>
      <c r="M61" s="84">
        <v>3316.6666666666679</v>
      </c>
      <c r="N61" s="84">
        <v>3412.5000000000014</v>
      </c>
      <c r="O61" s="84">
        <v>3508.3333333333348</v>
      </c>
      <c r="P61" s="84">
        <v>3604.1666666666683</v>
      </c>
      <c r="Q61" s="84">
        <v>3700.0000000000018</v>
      </c>
      <c r="R61" s="84">
        <v>3795.8333333333353</v>
      </c>
      <c r="S61" s="84">
        <v>3891.6666666666688</v>
      </c>
      <c r="T61" s="84">
        <v>3987.5000000000023</v>
      </c>
      <c r="U61" s="84">
        <v>4083.3333333333358</v>
      </c>
      <c r="V61" s="84">
        <v>4179.1666666666688</v>
      </c>
      <c r="W61" s="84">
        <v>4275.0000000000018</v>
      </c>
      <c r="X61" s="84">
        <v>4370.8333333333348</v>
      </c>
      <c r="Y61" s="84">
        <v>4466.6666666666679</v>
      </c>
      <c r="Z61" s="84">
        <v>4562.5000000000009</v>
      </c>
      <c r="AA61" s="80"/>
      <c r="AB61" s="80"/>
      <c r="AC61" s="80"/>
      <c r="AD61" s="80"/>
      <c r="AE61" s="80"/>
      <c r="AF61" s="80"/>
      <c r="AG61" s="80"/>
      <c r="AH61" s="1" t="s">
        <v>283</v>
      </c>
    </row>
    <row r="62" spans="1:34" ht="20.05" customHeight="1" x14ac:dyDescent="0.35">
      <c r="A62" s="22"/>
      <c r="B62" s="59"/>
      <c r="C62" s="59"/>
      <c r="D62" s="79" t="s">
        <v>278</v>
      </c>
      <c r="E62" s="79" t="s">
        <v>278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1" t="s">
        <v>283</v>
      </c>
    </row>
    <row r="63" spans="1:34" ht="20.05" customHeight="1" x14ac:dyDescent="0.35">
      <c r="A63" s="22"/>
      <c r="B63" s="59"/>
      <c r="C63" s="59"/>
      <c r="D63" s="79" t="s">
        <v>278</v>
      </c>
      <c r="E63" s="79" t="s">
        <v>278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1" t="s">
        <v>283</v>
      </c>
    </row>
    <row r="64" spans="1:34" ht="20.05" customHeight="1" x14ac:dyDescent="0.35">
      <c r="A64" s="22"/>
      <c r="B64" s="59"/>
      <c r="C64" s="59" t="s">
        <v>46</v>
      </c>
      <c r="D64" s="79">
        <f>SUM(D61)</f>
        <v>2500</v>
      </c>
      <c r="E64" s="79">
        <f t="shared" ref="E64:AG64" si="7">SUM(E61)</f>
        <v>2550</v>
      </c>
      <c r="F64" s="79">
        <f t="shared" si="7"/>
        <v>2645.8333333333335</v>
      </c>
      <c r="G64" s="79">
        <f t="shared" si="7"/>
        <v>2741.666666666667</v>
      </c>
      <c r="H64" s="79">
        <f t="shared" si="7"/>
        <v>2837.5000000000005</v>
      </c>
      <c r="I64" s="79">
        <f t="shared" si="7"/>
        <v>2933.3333333333339</v>
      </c>
      <c r="J64" s="79">
        <f t="shared" si="7"/>
        <v>3029.1666666666674</v>
      </c>
      <c r="K64" s="79">
        <f t="shared" si="7"/>
        <v>3125.0000000000009</v>
      </c>
      <c r="L64" s="79">
        <f t="shared" si="7"/>
        <v>3220.8333333333344</v>
      </c>
      <c r="M64" s="79">
        <f t="shared" si="7"/>
        <v>3316.6666666666679</v>
      </c>
      <c r="N64" s="79">
        <f t="shared" si="7"/>
        <v>3412.5000000000014</v>
      </c>
      <c r="O64" s="79">
        <f t="shared" si="7"/>
        <v>3508.3333333333348</v>
      </c>
      <c r="P64" s="79">
        <f t="shared" si="7"/>
        <v>3604.1666666666683</v>
      </c>
      <c r="Q64" s="79">
        <f t="shared" si="7"/>
        <v>3700.0000000000018</v>
      </c>
      <c r="R64" s="79">
        <f t="shared" si="7"/>
        <v>3795.8333333333353</v>
      </c>
      <c r="S64" s="79">
        <f t="shared" si="7"/>
        <v>3891.6666666666688</v>
      </c>
      <c r="T64" s="79">
        <f t="shared" si="7"/>
        <v>3987.5000000000023</v>
      </c>
      <c r="U64" s="79">
        <f t="shared" si="7"/>
        <v>4083.3333333333358</v>
      </c>
      <c r="V64" s="79">
        <f t="shared" si="7"/>
        <v>4179.1666666666688</v>
      </c>
      <c r="W64" s="79">
        <f t="shared" si="7"/>
        <v>4275.0000000000018</v>
      </c>
      <c r="X64" s="79">
        <f t="shared" si="7"/>
        <v>4370.8333333333348</v>
      </c>
      <c r="Y64" s="79">
        <f t="shared" si="7"/>
        <v>4466.6666666666679</v>
      </c>
      <c r="Z64" s="79">
        <f t="shared" si="7"/>
        <v>4562.5000000000009</v>
      </c>
      <c r="AA64" s="79">
        <f t="shared" si="7"/>
        <v>0</v>
      </c>
      <c r="AB64" s="79">
        <f t="shared" si="7"/>
        <v>0</v>
      </c>
      <c r="AC64" s="79">
        <f t="shared" si="7"/>
        <v>0</v>
      </c>
      <c r="AD64" s="79">
        <f t="shared" si="7"/>
        <v>0</v>
      </c>
      <c r="AE64" s="79">
        <f t="shared" si="7"/>
        <v>0</v>
      </c>
      <c r="AF64" s="79">
        <f t="shared" si="7"/>
        <v>0</v>
      </c>
      <c r="AG64" s="79">
        <f t="shared" si="7"/>
        <v>0</v>
      </c>
      <c r="AH64" s="1" t="s">
        <v>283</v>
      </c>
    </row>
    <row r="65" spans="1:34" ht="20.05" customHeight="1" x14ac:dyDescent="0.35">
      <c r="A65" s="22"/>
      <c r="B65" s="59"/>
      <c r="C65" s="59"/>
      <c r="D65" s="79" t="s">
        <v>278</v>
      </c>
      <c r="E65" s="79" t="s">
        <v>278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1" t="s">
        <v>283</v>
      </c>
    </row>
    <row r="66" spans="1:34" ht="20.05" customHeight="1" x14ac:dyDescent="0.35">
      <c r="A66" s="22"/>
      <c r="B66" s="59"/>
      <c r="C66" s="59" t="s">
        <v>115</v>
      </c>
      <c r="D66" s="79" t="s">
        <v>278</v>
      </c>
      <c r="E66" s="79" t="s">
        <v>278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1" t="s">
        <v>283</v>
      </c>
    </row>
    <row r="67" spans="1:34" ht="20.05" customHeight="1" x14ac:dyDescent="0.35">
      <c r="A67" s="22"/>
      <c r="B67" s="59"/>
      <c r="C67" s="59"/>
      <c r="D67" s="79" t="s">
        <v>278</v>
      </c>
      <c r="E67" s="79" t="s">
        <v>278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1" t="s">
        <v>283</v>
      </c>
    </row>
    <row r="68" spans="1:34" ht="20.05" customHeight="1" x14ac:dyDescent="0.35">
      <c r="A68" s="22"/>
      <c r="B68" s="59"/>
      <c r="C68" s="59" t="s">
        <v>116</v>
      </c>
      <c r="D68" s="79" t="s">
        <v>278</v>
      </c>
      <c r="E68" s="79" t="s">
        <v>278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1" t="s">
        <v>283</v>
      </c>
    </row>
    <row r="69" spans="1:34" ht="20.05" customHeight="1" x14ac:dyDescent="0.35">
      <c r="A69" s="22"/>
      <c r="B69" s="59" t="s">
        <v>96</v>
      </c>
      <c r="C69" s="59" t="s">
        <v>117</v>
      </c>
      <c r="D69" s="79" t="s">
        <v>278</v>
      </c>
      <c r="E69" s="79" t="s">
        <v>278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1" t="s">
        <v>283</v>
      </c>
    </row>
    <row r="70" spans="1:34" ht="20.05" customHeight="1" x14ac:dyDescent="0.35">
      <c r="A70" s="22"/>
      <c r="B70" s="59" t="s">
        <v>96</v>
      </c>
      <c r="C70" s="59" t="s">
        <v>118</v>
      </c>
      <c r="D70" s="79" t="s">
        <v>278</v>
      </c>
      <c r="E70" s="79" t="s">
        <v>278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1" t="s">
        <v>283</v>
      </c>
    </row>
    <row r="71" spans="1:34" ht="20.05" customHeight="1" x14ac:dyDescent="0.35">
      <c r="A71" s="22"/>
      <c r="B71" s="59" t="s">
        <v>86</v>
      </c>
      <c r="C71" s="59" t="s">
        <v>119</v>
      </c>
      <c r="D71" s="79" t="s">
        <v>278</v>
      </c>
      <c r="E71" s="79" t="s">
        <v>278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1" t="s">
        <v>283</v>
      </c>
    </row>
    <row r="72" spans="1:34" ht="20.05" customHeight="1" x14ac:dyDescent="0.35">
      <c r="A72" s="22"/>
      <c r="B72" s="59" t="s">
        <v>86</v>
      </c>
      <c r="C72" s="59" t="s">
        <v>120</v>
      </c>
      <c r="D72" s="79" t="s">
        <v>278</v>
      </c>
      <c r="E72" s="79" t="s">
        <v>278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1" t="s">
        <v>283</v>
      </c>
    </row>
    <row r="73" spans="1:34" ht="20.05" customHeight="1" x14ac:dyDescent="0.35">
      <c r="A73" s="22"/>
      <c r="B73" s="59" t="s">
        <v>52</v>
      </c>
      <c r="C73" s="59" t="s">
        <v>122</v>
      </c>
      <c r="D73" s="79" t="s">
        <v>278</v>
      </c>
      <c r="E73" s="79" t="s">
        <v>278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1" t="s">
        <v>283</v>
      </c>
    </row>
    <row r="74" spans="1:34" ht="20.05" customHeight="1" x14ac:dyDescent="0.35">
      <c r="A74" s="22"/>
      <c r="B74" s="59" t="s">
        <v>52</v>
      </c>
      <c r="C74" s="59" t="s">
        <v>124</v>
      </c>
      <c r="D74" s="79" t="s">
        <v>278</v>
      </c>
      <c r="E74" s="79" t="s">
        <v>278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1" t="s">
        <v>283</v>
      </c>
    </row>
    <row r="75" spans="1:34" ht="20.05" customHeight="1" x14ac:dyDescent="0.35">
      <c r="A75" s="22"/>
      <c r="B75" s="59" t="s">
        <v>52</v>
      </c>
      <c r="C75" s="59" t="s">
        <v>126</v>
      </c>
      <c r="D75" s="79" t="s">
        <v>278</v>
      </c>
      <c r="E75" s="79" t="s">
        <v>278</v>
      </c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1" t="s">
        <v>283</v>
      </c>
    </row>
    <row r="76" spans="1:34" ht="20.05" customHeight="1" x14ac:dyDescent="0.35">
      <c r="A76" s="22"/>
      <c r="B76" s="59" t="s">
        <v>128</v>
      </c>
      <c r="C76" s="59" t="s">
        <v>129</v>
      </c>
      <c r="D76" s="79" t="s">
        <v>278</v>
      </c>
      <c r="E76" s="79" t="s">
        <v>278</v>
      </c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1" t="s">
        <v>283</v>
      </c>
    </row>
    <row r="77" spans="1:34" ht="20.05" customHeight="1" x14ac:dyDescent="0.35">
      <c r="A77" s="22"/>
      <c r="B77" s="59" t="s">
        <v>54</v>
      </c>
      <c r="C77" s="59" t="s">
        <v>131</v>
      </c>
      <c r="D77" s="79" t="s">
        <v>278</v>
      </c>
      <c r="E77" s="79" t="s">
        <v>278</v>
      </c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1" t="s">
        <v>283</v>
      </c>
    </row>
    <row r="78" spans="1:34" ht="20.05" customHeight="1" x14ac:dyDescent="0.35">
      <c r="A78" s="22"/>
      <c r="B78" s="59" t="s">
        <v>88</v>
      </c>
      <c r="C78" s="59" t="s">
        <v>132</v>
      </c>
      <c r="D78" s="79" t="s">
        <v>278</v>
      </c>
      <c r="E78" s="79" t="s">
        <v>278</v>
      </c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1" t="s">
        <v>283</v>
      </c>
    </row>
    <row r="79" spans="1:34" ht="20.05" customHeight="1" x14ac:dyDescent="0.35">
      <c r="A79" s="88"/>
      <c r="B79" s="59" t="s">
        <v>88</v>
      </c>
      <c r="C79" s="59" t="s">
        <v>133</v>
      </c>
      <c r="D79" s="79" t="s">
        <v>278</v>
      </c>
      <c r="E79" s="79" t="s">
        <v>278</v>
      </c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1" t="s">
        <v>283</v>
      </c>
    </row>
    <row r="80" spans="1:34" ht="20.05" customHeight="1" x14ac:dyDescent="0.35">
      <c r="A80" s="83"/>
      <c r="B80" s="59" t="s">
        <v>135</v>
      </c>
      <c r="C80" s="59" t="s">
        <v>136</v>
      </c>
      <c r="D80" s="79">
        <v>500</v>
      </c>
      <c r="E80" s="79">
        <v>500</v>
      </c>
      <c r="F80" s="84">
        <v>526.309803831811</v>
      </c>
      <c r="G80" s="84">
        <v>552.61960766362199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1" t="s">
        <v>283</v>
      </c>
    </row>
    <row r="81" spans="1:34" ht="20.05" customHeight="1" x14ac:dyDescent="0.35">
      <c r="A81" s="89"/>
      <c r="B81" s="59" t="s">
        <v>135</v>
      </c>
      <c r="C81" s="59" t="s">
        <v>137</v>
      </c>
      <c r="D81" s="79" t="s">
        <v>278</v>
      </c>
      <c r="E81" s="79" t="s">
        <v>278</v>
      </c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1" t="s">
        <v>283</v>
      </c>
    </row>
    <row r="82" spans="1:34" ht="20.05" customHeight="1" x14ac:dyDescent="0.35">
      <c r="A82" s="22"/>
      <c r="B82" s="59" t="s">
        <v>138</v>
      </c>
      <c r="C82" s="59" t="s">
        <v>139</v>
      </c>
      <c r="D82" s="79" t="s">
        <v>278</v>
      </c>
      <c r="E82" s="79" t="s">
        <v>278</v>
      </c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1" t="s">
        <v>283</v>
      </c>
    </row>
    <row r="83" spans="1:34" ht="20.05" customHeight="1" x14ac:dyDescent="0.35">
      <c r="A83" s="22"/>
      <c r="B83" s="59" t="s">
        <v>138</v>
      </c>
      <c r="C83" s="59" t="s">
        <v>141</v>
      </c>
      <c r="D83" s="79" t="s">
        <v>278</v>
      </c>
      <c r="E83" s="79" t="s">
        <v>278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1" t="s">
        <v>283</v>
      </c>
    </row>
    <row r="84" spans="1:34" ht="20.05" customHeight="1" x14ac:dyDescent="0.35">
      <c r="A84" s="22"/>
      <c r="B84" s="59" t="s">
        <v>57</v>
      </c>
      <c r="C84" s="59" t="s">
        <v>142</v>
      </c>
      <c r="D84" s="79" t="s">
        <v>278</v>
      </c>
      <c r="E84" s="79" t="s">
        <v>278</v>
      </c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1" t="s">
        <v>283</v>
      </c>
    </row>
    <row r="85" spans="1:34" ht="20.05" customHeight="1" x14ac:dyDescent="0.35">
      <c r="A85" s="22"/>
      <c r="B85" s="59" t="s">
        <v>57</v>
      </c>
      <c r="C85" s="59" t="s">
        <v>144</v>
      </c>
      <c r="D85" s="79">
        <v>0</v>
      </c>
      <c r="E85" s="79" t="s">
        <v>278</v>
      </c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1" t="s">
        <v>283</v>
      </c>
    </row>
    <row r="86" spans="1:34" ht="20.05" customHeight="1" x14ac:dyDescent="0.35">
      <c r="A86" s="22"/>
      <c r="B86" s="59" t="s">
        <v>57</v>
      </c>
      <c r="C86" s="59" t="s">
        <v>146</v>
      </c>
      <c r="D86" s="79" t="s">
        <v>278</v>
      </c>
      <c r="E86" s="79" t="s">
        <v>278</v>
      </c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1" t="s">
        <v>283</v>
      </c>
    </row>
    <row r="87" spans="1:34" ht="20.05" customHeight="1" x14ac:dyDescent="0.35">
      <c r="A87" s="22"/>
      <c r="B87" s="59" t="s">
        <v>57</v>
      </c>
      <c r="C87" s="59" t="s">
        <v>147</v>
      </c>
      <c r="D87" s="79" t="s">
        <v>278</v>
      </c>
      <c r="E87" s="79" t="s">
        <v>278</v>
      </c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1" t="s">
        <v>283</v>
      </c>
    </row>
    <row r="88" spans="1:34" ht="20.05" customHeight="1" x14ac:dyDescent="0.35">
      <c r="A88" s="22"/>
      <c r="B88" s="59" t="s">
        <v>57</v>
      </c>
      <c r="C88" s="59" t="s">
        <v>148</v>
      </c>
      <c r="D88" s="79" t="s">
        <v>278</v>
      </c>
      <c r="E88" s="79" t="s">
        <v>278</v>
      </c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1" t="s">
        <v>283</v>
      </c>
    </row>
    <row r="89" spans="1:34" ht="20.05" customHeight="1" x14ac:dyDescent="0.35">
      <c r="A89" s="22"/>
      <c r="B89" s="59" t="s">
        <v>57</v>
      </c>
      <c r="C89" s="59" t="s">
        <v>149</v>
      </c>
      <c r="D89" s="79" t="s">
        <v>278</v>
      </c>
      <c r="E89" s="79" t="s">
        <v>278</v>
      </c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1" t="s">
        <v>283</v>
      </c>
    </row>
    <row r="90" spans="1:34" ht="20.05" customHeight="1" x14ac:dyDescent="0.35">
      <c r="A90" s="22"/>
      <c r="B90" s="59" t="s">
        <v>57</v>
      </c>
      <c r="C90" s="59" t="s">
        <v>151</v>
      </c>
      <c r="D90" s="79" t="s">
        <v>278</v>
      </c>
      <c r="E90" s="79" t="s">
        <v>278</v>
      </c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1" t="s">
        <v>283</v>
      </c>
    </row>
    <row r="91" spans="1:34" ht="20.05" customHeight="1" x14ac:dyDescent="0.35">
      <c r="A91" s="22"/>
      <c r="B91" s="59" t="s">
        <v>62</v>
      </c>
      <c r="C91" s="59" t="s">
        <v>152</v>
      </c>
      <c r="D91" s="79" t="s">
        <v>278</v>
      </c>
      <c r="E91" s="79" t="s">
        <v>278</v>
      </c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1" t="s">
        <v>283</v>
      </c>
    </row>
    <row r="92" spans="1:34" ht="20.05" customHeight="1" x14ac:dyDescent="0.35">
      <c r="A92" s="22"/>
      <c r="B92" s="59" t="s">
        <v>62</v>
      </c>
      <c r="C92" s="59" t="s">
        <v>154</v>
      </c>
      <c r="D92" s="79" t="s">
        <v>278</v>
      </c>
      <c r="E92" s="79" t="s">
        <v>278</v>
      </c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1" t="s">
        <v>283</v>
      </c>
    </row>
    <row r="93" spans="1:34" ht="20.05" customHeight="1" x14ac:dyDescent="0.35">
      <c r="A93" s="22"/>
      <c r="B93" s="59" t="s">
        <v>62</v>
      </c>
      <c r="C93" s="59" t="s">
        <v>156</v>
      </c>
      <c r="D93" s="79">
        <v>218.76</v>
      </c>
      <c r="E93" s="79">
        <v>249.07</v>
      </c>
      <c r="F93" s="84">
        <v>254.07569446166355</v>
      </c>
      <c r="G93" s="84">
        <v>259.0813889233271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1" t="s">
        <v>283</v>
      </c>
    </row>
    <row r="94" spans="1:34" ht="20.05" customHeight="1" x14ac:dyDescent="0.35">
      <c r="A94" s="22"/>
      <c r="B94" s="59" t="s">
        <v>62</v>
      </c>
      <c r="C94" s="59" t="s">
        <v>157</v>
      </c>
      <c r="D94" s="79" t="s">
        <v>278</v>
      </c>
      <c r="E94" s="79" t="s">
        <v>278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1" t="s">
        <v>283</v>
      </c>
    </row>
    <row r="95" spans="1:34" ht="20.05" customHeight="1" x14ac:dyDescent="0.35">
      <c r="A95" s="22"/>
      <c r="B95" s="59" t="s">
        <v>62</v>
      </c>
      <c r="C95" s="59" t="s">
        <v>158</v>
      </c>
      <c r="D95" s="79" t="s">
        <v>278</v>
      </c>
      <c r="E95" s="79" t="s">
        <v>278</v>
      </c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1" t="s">
        <v>283</v>
      </c>
    </row>
    <row r="96" spans="1:34" ht="20.05" customHeight="1" x14ac:dyDescent="0.35">
      <c r="A96" s="22"/>
      <c r="B96" s="59" t="s">
        <v>79</v>
      </c>
      <c r="C96" s="59" t="s">
        <v>159</v>
      </c>
      <c r="D96" s="79" t="s">
        <v>278</v>
      </c>
      <c r="E96" s="79" t="s">
        <v>278</v>
      </c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1" t="s">
        <v>283</v>
      </c>
    </row>
    <row r="97" spans="1:34" ht="20.05" customHeight="1" x14ac:dyDescent="0.35">
      <c r="A97" s="22"/>
      <c r="B97" s="59"/>
      <c r="C97" s="59"/>
      <c r="D97" s="79" t="s">
        <v>278</v>
      </c>
      <c r="E97" s="79" t="s">
        <v>278</v>
      </c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1" t="s">
        <v>283</v>
      </c>
    </row>
    <row r="98" spans="1:34" ht="20.05" customHeight="1" x14ac:dyDescent="0.35">
      <c r="A98" s="88"/>
      <c r="B98" s="59"/>
      <c r="C98" s="59" t="s">
        <v>46</v>
      </c>
      <c r="D98" s="79">
        <f>SUM(D69:D96)</f>
        <v>718.76</v>
      </c>
      <c r="E98" s="79">
        <f t="shared" ref="E98:AG98" si="8">SUM(E69:E96)</f>
        <v>749.06999999999994</v>
      </c>
      <c r="F98" s="79">
        <f t="shared" si="8"/>
        <v>780.38549829347448</v>
      </c>
      <c r="G98" s="79">
        <f t="shared" si="8"/>
        <v>811.70099658694903</v>
      </c>
      <c r="H98" s="79">
        <f t="shared" si="8"/>
        <v>0</v>
      </c>
      <c r="I98" s="79">
        <f t="shared" si="8"/>
        <v>0</v>
      </c>
      <c r="J98" s="79">
        <f t="shared" si="8"/>
        <v>0</v>
      </c>
      <c r="K98" s="79">
        <f t="shared" si="8"/>
        <v>0</v>
      </c>
      <c r="L98" s="79">
        <f t="shared" si="8"/>
        <v>0</v>
      </c>
      <c r="M98" s="79">
        <f t="shared" si="8"/>
        <v>0</v>
      </c>
      <c r="N98" s="79">
        <f t="shared" si="8"/>
        <v>0</v>
      </c>
      <c r="O98" s="79">
        <f t="shared" si="8"/>
        <v>0</v>
      </c>
      <c r="P98" s="79">
        <f t="shared" si="8"/>
        <v>0</v>
      </c>
      <c r="Q98" s="79">
        <f t="shared" si="8"/>
        <v>0</v>
      </c>
      <c r="R98" s="79">
        <f t="shared" si="8"/>
        <v>0</v>
      </c>
      <c r="S98" s="79">
        <f t="shared" si="8"/>
        <v>0</v>
      </c>
      <c r="T98" s="79">
        <f t="shared" si="8"/>
        <v>0</v>
      </c>
      <c r="U98" s="79">
        <f t="shared" si="8"/>
        <v>0</v>
      </c>
      <c r="V98" s="79">
        <f t="shared" si="8"/>
        <v>0</v>
      </c>
      <c r="W98" s="79">
        <f t="shared" si="8"/>
        <v>0</v>
      </c>
      <c r="X98" s="79">
        <f t="shared" si="8"/>
        <v>0</v>
      </c>
      <c r="Y98" s="79">
        <f t="shared" si="8"/>
        <v>0</v>
      </c>
      <c r="Z98" s="79">
        <f t="shared" si="8"/>
        <v>0</v>
      </c>
      <c r="AA98" s="79">
        <f t="shared" si="8"/>
        <v>0</v>
      </c>
      <c r="AB98" s="79">
        <f t="shared" si="8"/>
        <v>0</v>
      </c>
      <c r="AC98" s="79">
        <f t="shared" si="8"/>
        <v>0</v>
      </c>
      <c r="AD98" s="79">
        <f t="shared" si="8"/>
        <v>0</v>
      </c>
      <c r="AE98" s="79">
        <f t="shared" si="8"/>
        <v>0</v>
      </c>
      <c r="AF98" s="79">
        <f t="shared" si="8"/>
        <v>0</v>
      </c>
      <c r="AG98" s="79">
        <f t="shared" si="8"/>
        <v>0</v>
      </c>
      <c r="AH98" s="1" t="s">
        <v>283</v>
      </c>
    </row>
    <row r="99" spans="1:34" ht="20.05" customHeight="1" x14ac:dyDescent="0.35">
      <c r="A99" s="22"/>
      <c r="B99" s="59"/>
      <c r="C99" s="59" t="s">
        <v>160</v>
      </c>
      <c r="D99" s="79" t="s">
        <v>278</v>
      </c>
      <c r="E99" s="79" t="s">
        <v>278</v>
      </c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1" t="s">
        <v>283</v>
      </c>
    </row>
    <row r="100" spans="1:34" ht="20.05" customHeight="1" x14ac:dyDescent="0.35">
      <c r="A100" s="82"/>
      <c r="B100" s="59" t="s">
        <v>49</v>
      </c>
      <c r="C100" s="59" t="s">
        <v>162</v>
      </c>
      <c r="D100" s="79">
        <v>150</v>
      </c>
      <c r="E100" s="79" t="s">
        <v>278</v>
      </c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1" t="s">
        <v>283</v>
      </c>
    </row>
    <row r="101" spans="1:34" ht="20.05" customHeight="1" x14ac:dyDescent="0.35">
      <c r="A101" s="22"/>
      <c r="B101" s="59" t="s">
        <v>86</v>
      </c>
      <c r="C101" s="59" t="s">
        <v>164</v>
      </c>
      <c r="D101" s="79" t="s">
        <v>278</v>
      </c>
      <c r="E101" s="79" t="s">
        <v>278</v>
      </c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1" t="s">
        <v>283</v>
      </c>
    </row>
    <row r="102" spans="1:34" ht="20.05" customHeight="1" x14ac:dyDescent="0.35">
      <c r="A102" s="22"/>
      <c r="B102" s="59" t="s">
        <v>86</v>
      </c>
      <c r="C102" s="59" t="s">
        <v>165</v>
      </c>
      <c r="D102" s="79" t="s">
        <v>278</v>
      </c>
      <c r="E102" s="79" t="s">
        <v>278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1" t="s">
        <v>283</v>
      </c>
    </row>
    <row r="103" spans="1:34" ht="20.05" customHeight="1" x14ac:dyDescent="0.35">
      <c r="A103" s="22"/>
      <c r="B103" s="59" t="s">
        <v>86</v>
      </c>
      <c r="C103" s="59" t="s">
        <v>166</v>
      </c>
      <c r="D103" s="79" t="s">
        <v>278</v>
      </c>
      <c r="E103" s="79" t="s">
        <v>278</v>
      </c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1" t="s">
        <v>283</v>
      </c>
    </row>
    <row r="104" spans="1:34" ht="20.05" customHeight="1" x14ac:dyDescent="0.35">
      <c r="A104" s="22"/>
      <c r="B104" s="59" t="s">
        <v>128</v>
      </c>
      <c r="C104" s="59" t="s">
        <v>167</v>
      </c>
      <c r="D104" s="79" t="s">
        <v>278</v>
      </c>
      <c r="E104" s="79" t="s">
        <v>278</v>
      </c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1" t="s">
        <v>283</v>
      </c>
    </row>
    <row r="105" spans="1:34" ht="20.05" customHeight="1" x14ac:dyDescent="0.35">
      <c r="A105" s="22"/>
      <c r="B105" s="59" t="s">
        <v>128</v>
      </c>
      <c r="C105" s="59" t="s">
        <v>168</v>
      </c>
      <c r="D105" s="79" t="s">
        <v>278</v>
      </c>
      <c r="E105" s="79" t="s">
        <v>278</v>
      </c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1" t="s">
        <v>283</v>
      </c>
    </row>
    <row r="106" spans="1:34" ht="20.05" customHeight="1" x14ac:dyDescent="0.35">
      <c r="A106" s="22"/>
      <c r="B106" s="59" t="s">
        <v>128</v>
      </c>
      <c r="C106" s="59" t="s">
        <v>170</v>
      </c>
      <c r="D106" s="79">
        <v>950</v>
      </c>
      <c r="E106" s="79">
        <v>950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1" t="s">
        <v>283</v>
      </c>
    </row>
    <row r="107" spans="1:34" ht="20.05" customHeight="1" x14ac:dyDescent="0.35">
      <c r="A107" s="22"/>
      <c r="B107" s="59" t="s">
        <v>57</v>
      </c>
      <c r="C107" s="59" t="s">
        <v>172</v>
      </c>
      <c r="D107" s="79" t="s">
        <v>278</v>
      </c>
      <c r="E107" s="79" t="s">
        <v>278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1" t="s">
        <v>283</v>
      </c>
    </row>
    <row r="108" spans="1:34" ht="20.05" customHeight="1" x14ac:dyDescent="0.35">
      <c r="A108" s="22"/>
      <c r="B108" s="59" t="s">
        <v>57</v>
      </c>
      <c r="C108" s="59" t="s">
        <v>174</v>
      </c>
      <c r="D108" s="79" t="s">
        <v>278</v>
      </c>
      <c r="E108" s="79" t="s">
        <v>278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1" t="s">
        <v>283</v>
      </c>
    </row>
    <row r="109" spans="1:34" ht="20.05" customHeight="1" x14ac:dyDescent="0.35">
      <c r="A109" s="22"/>
      <c r="B109" s="59" t="s">
        <v>176</v>
      </c>
      <c r="C109" s="59" t="s">
        <v>177</v>
      </c>
      <c r="D109" s="79" t="s">
        <v>278</v>
      </c>
      <c r="E109" s="79" t="s">
        <v>278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1" t="s">
        <v>283</v>
      </c>
    </row>
    <row r="110" spans="1:34" ht="20.05" customHeight="1" x14ac:dyDescent="0.35">
      <c r="A110" s="22"/>
      <c r="B110" s="59" t="s">
        <v>62</v>
      </c>
      <c r="C110" s="59" t="s">
        <v>178</v>
      </c>
      <c r="D110" s="79" t="s">
        <v>278</v>
      </c>
      <c r="E110" s="79" t="s">
        <v>278</v>
      </c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1" t="s">
        <v>283</v>
      </c>
    </row>
    <row r="111" spans="1:34" ht="20.05" customHeight="1" x14ac:dyDescent="0.35">
      <c r="A111" s="22"/>
      <c r="B111" s="59" t="s">
        <v>62</v>
      </c>
      <c r="C111" s="59" t="s">
        <v>180</v>
      </c>
      <c r="D111" s="79">
        <v>500</v>
      </c>
      <c r="E111" s="79">
        <v>500</v>
      </c>
      <c r="F111" s="84">
        <v>518.57017542539461</v>
      </c>
      <c r="G111" s="84">
        <v>537.14035085078922</v>
      </c>
      <c r="H111" s="84">
        <v>555.71052627618383</v>
      </c>
      <c r="I111" s="84">
        <v>574.28070170157844</v>
      </c>
      <c r="J111" s="84">
        <v>592.85087712697305</v>
      </c>
      <c r="K111" s="84">
        <v>611.42105255236766</v>
      </c>
      <c r="L111" s="84">
        <v>629.99122797776226</v>
      </c>
      <c r="M111" s="84">
        <v>648.56140340315687</v>
      </c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1" t="s">
        <v>283</v>
      </c>
    </row>
    <row r="112" spans="1:34" ht="20.05" customHeight="1" x14ac:dyDescent="0.35">
      <c r="A112" s="82"/>
      <c r="B112" s="59" t="s">
        <v>62</v>
      </c>
      <c r="C112" s="59" t="s">
        <v>181</v>
      </c>
      <c r="D112" s="79" t="s">
        <v>278</v>
      </c>
      <c r="E112" s="79" t="s">
        <v>278</v>
      </c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1" t="s">
        <v>283</v>
      </c>
    </row>
    <row r="113" spans="1:34" ht="20.05" customHeight="1" x14ac:dyDescent="0.35">
      <c r="A113" s="22"/>
      <c r="B113" s="59" t="s">
        <v>62</v>
      </c>
      <c r="C113" s="59" t="s">
        <v>183</v>
      </c>
      <c r="D113" s="79">
        <v>6000</v>
      </c>
      <c r="E113" s="79">
        <v>6000</v>
      </c>
      <c r="F113" s="84">
        <v>6152.485333658854</v>
      </c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1" t="s">
        <v>283</v>
      </c>
    </row>
    <row r="114" spans="1:34" ht="20.05" customHeight="1" x14ac:dyDescent="0.35">
      <c r="A114" s="22"/>
      <c r="B114" s="59" t="s">
        <v>62</v>
      </c>
      <c r="C114" s="59" t="s">
        <v>184</v>
      </c>
      <c r="D114" s="79" t="s">
        <v>278</v>
      </c>
      <c r="E114" s="79" t="s">
        <v>278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1" t="s">
        <v>283</v>
      </c>
    </row>
    <row r="115" spans="1:34" ht="20.05" customHeight="1" x14ac:dyDescent="0.35">
      <c r="A115" s="22"/>
      <c r="B115" s="59" t="s">
        <v>62</v>
      </c>
      <c r="C115" s="59" t="s">
        <v>186</v>
      </c>
      <c r="D115" s="79">
        <v>700</v>
      </c>
      <c r="E115" s="79">
        <v>700</v>
      </c>
      <c r="F115" s="84">
        <v>715.16666659330713</v>
      </c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1" t="s">
        <v>283</v>
      </c>
    </row>
    <row r="116" spans="1:34" ht="20.05" customHeight="1" x14ac:dyDescent="0.35">
      <c r="A116" s="22"/>
      <c r="B116" s="59" t="s">
        <v>62</v>
      </c>
      <c r="C116" s="59" t="s">
        <v>188</v>
      </c>
      <c r="D116" s="79">
        <v>1500</v>
      </c>
      <c r="E116" s="79">
        <v>1500</v>
      </c>
      <c r="F116" s="84">
        <v>1523.320289855634</v>
      </c>
      <c r="G116" s="84">
        <v>1546.6405797112679</v>
      </c>
      <c r="H116" s="84">
        <v>1569.9608695669019</v>
      </c>
      <c r="I116" s="84">
        <v>1593.2811594225359</v>
      </c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1" t="s">
        <v>283</v>
      </c>
    </row>
    <row r="117" spans="1:34" ht="20.05" customHeight="1" x14ac:dyDescent="0.35">
      <c r="A117" s="22"/>
      <c r="B117" s="59" t="s">
        <v>62</v>
      </c>
      <c r="C117" s="59" t="s">
        <v>189</v>
      </c>
      <c r="D117" s="79" t="s">
        <v>278</v>
      </c>
      <c r="E117" s="79" t="s">
        <v>278</v>
      </c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1" t="s">
        <v>283</v>
      </c>
    </row>
    <row r="118" spans="1:34" ht="20.05" customHeight="1" x14ac:dyDescent="0.35">
      <c r="A118" s="22"/>
      <c r="B118" s="59" t="s">
        <v>64</v>
      </c>
      <c r="C118" s="59" t="s">
        <v>191</v>
      </c>
      <c r="D118" s="79" t="s">
        <v>278</v>
      </c>
      <c r="E118" s="79" t="s">
        <v>278</v>
      </c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1" t="s">
        <v>283</v>
      </c>
    </row>
    <row r="119" spans="1:34" ht="20.05" customHeight="1" x14ac:dyDescent="0.35">
      <c r="A119" s="22"/>
      <c r="B119" s="59"/>
      <c r="C119" s="59"/>
      <c r="D119" s="79" t="s">
        <v>278</v>
      </c>
      <c r="E119" s="79" t="s">
        <v>278</v>
      </c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1" t="s">
        <v>283</v>
      </c>
    </row>
    <row r="120" spans="1:34" ht="20.05" customHeight="1" x14ac:dyDescent="0.35">
      <c r="A120" s="22"/>
      <c r="B120" s="59"/>
      <c r="C120" s="59" t="s">
        <v>46</v>
      </c>
      <c r="D120" s="79">
        <f>SUM(D100:D118)</f>
        <v>9800</v>
      </c>
      <c r="E120" s="79">
        <f t="shared" ref="E120:AG120" si="9">SUM(E100:E118)</f>
        <v>9650</v>
      </c>
      <c r="F120" s="79">
        <f t="shared" si="9"/>
        <v>8909.5424655331899</v>
      </c>
      <c r="G120" s="79">
        <f t="shared" si="9"/>
        <v>2083.7809305620572</v>
      </c>
      <c r="H120" s="79">
        <f t="shared" si="9"/>
        <v>2125.6713958430855</v>
      </c>
      <c r="I120" s="79">
        <f t="shared" si="9"/>
        <v>2167.5618611241143</v>
      </c>
      <c r="J120" s="79">
        <f t="shared" si="9"/>
        <v>592.85087712697305</v>
      </c>
      <c r="K120" s="79">
        <f t="shared" si="9"/>
        <v>611.42105255236766</v>
      </c>
      <c r="L120" s="79">
        <f t="shared" si="9"/>
        <v>629.99122797776226</v>
      </c>
      <c r="M120" s="79">
        <f t="shared" si="9"/>
        <v>648.56140340315687</v>
      </c>
      <c r="N120" s="79">
        <f t="shared" si="9"/>
        <v>0</v>
      </c>
      <c r="O120" s="79">
        <f t="shared" si="9"/>
        <v>0</v>
      </c>
      <c r="P120" s="79">
        <f t="shared" si="9"/>
        <v>0</v>
      </c>
      <c r="Q120" s="79">
        <f t="shared" si="9"/>
        <v>0</v>
      </c>
      <c r="R120" s="79">
        <f t="shared" si="9"/>
        <v>0</v>
      </c>
      <c r="S120" s="79">
        <f t="shared" si="9"/>
        <v>0</v>
      </c>
      <c r="T120" s="79">
        <f t="shared" si="9"/>
        <v>0</v>
      </c>
      <c r="U120" s="79">
        <f t="shared" si="9"/>
        <v>0</v>
      </c>
      <c r="V120" s="79">
        <f t="shared" si="9"/>
        <v>0</v>
      </c>
      <c r="W120" s="79">
        <f t="shared" si="9"/>
        <v>0</v>
      </c>
      <c r="X120" s="79">
        <f t="shared" si="9"/>
        <v>0</v>
      </c>
      <c r="Y120" s="79">
        <f t="shared" si="9"/>
        <v>0</v>
      </c>
      <c r="Z120" s="79">
        <f t="shared" si="9"/>
        <v>0</v>
      </c>
      <c r="AA120" s="79">
        <f t="shared" si="9"/>
        <v>0</v>
      </c>
      <c r="AB120" s="79">
        <f t="shared" si="9"/>
        <v>0</v>
      </c>
      <c r="AC120" s="79">
        <f t="shared" si="9"/>
        <v>0</v>
      </c>
      <c r="AD120" s="79">
        <f t="shared" si="9"/>
        <v>0</v>
      </c>
      <c r="AE120" s="79">
        <f t="shared" si="9"/>
        <v>0</v>
      </c>
      <c r="AF120" s="79">
        <f t="shared" si="9"/>
        <v>0</v>
      </c>
      <c r="AG120" s="79">
        <f t="shared" si="9"/>
        <v>0</v>
      </c>
      <c r="AH120" s="1" t="s">
        <v>283</v>
      </c>
    </row>
    <row r="121" spans="1:34" ht="20.05" customHeight="1" x14ac:dyDescent="0.35">
      <c r="A121" s="22"/>
      <c r="B121" s="59"/>
      <c r="C121" s="59" t="s">
        <v>192</v>
      </c>
      <c r="D121" s="79" t="s">
        <v>278</v>
      </c>
      <c r="E121" s="79" t="s">
        <v>278</v>
      </c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1" t="s">
        <v>283</v>
      </c>
    </row>
    <row r="122" spans="1:34" ht="20.05" customHeight="1" x14ac:dyDescent="0.35">
      <c r="A122" s="22"/>
      <c r="B122" s="59" t="s">
        <v>86</v>
      </c>
      <c r="C122" s="59" t="s">
        <v>194</v>
      </c>
      <c r="D122" s="79">
        <v>1000</v>
      </c>
      <c r="E122" s="79">
        <v>1000</v>
      </c>
      <c r="F122" s="84">
        <v>1288.3475000000001</v>
      </c>
      <c r="G122" s="84">
        <v>2010.4751641791565</v>
      </c>
      <c r="H122" s="84">
        <v>2432.8927684573232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1" t="s">
        <v>283</v>
      </c>
    </row>
    <row r="123" spans="1:34" ht="20.05" customHeight="1" x14ac:dyDescent="0.35">
      <c r="A123" s="22"/>
      <c r="B123" s="59" t="s">
        <v>138</v>
      </c>
      <c r="C123" s="59" t="s">
        <v>196</v>
      </c>
      <c r="D123" s="79">
        <v>2638.8399999999997</v>
      </c>
      <c r="E123" s="79">
        <v>3041.63</v>
      </c>
      <c r="F123" s="84">
        <v>3187.6112964516824</v>
      </c>
      <c r="G123" s="84">
        <v>3333.5925929033647</v>
      </c>
      <c r="H123" s="84">
        <v>3479.573889355047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1" t="s">
        <v>283</v>
      </c>
    </row>
    <row r="124" spans="1:34" ht="20.05" customHeight="1" x14ac:dyDescent="0.35">
      <c r="A124" s="22"/>
      <c r="B124" s="59" t="s">
        <v>57</v>
      </c>
      <c r="C124" s="59" t="s">
        <v>198</v>
      </c>
      <c r="D124" s="79">
        <v>100</v>
      </c>
      <c r="E124" s="79">
        <v>100</v>
      </c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1" t="s">
        <v>283</v>
      </c>
    </row>
    <row r="125" spans="1:34" ht="20.05" customHeight="1" x14ac:dyDescent="0.35">
      <c r="A125" s="89"/>
      <c r="B125" s="59" t="s">
        <v>57</v>
      </c>
      <c r="C125" s="59" t="s">
        <v>200</v>
      </c>
      <c r="D125" s="79">
        <v>2356</v>
      </c>
      <c r="E125" s="79">
        <v>2356</v>
      </c>
      <c r="F125" s="84">
        <v>2413.2592590296708</v>
      </c>
      <c r="G125" s="84">
        <v>2470.5185180593417</v>
      </c>
      <c r="H125" s="84">
        <v>2527.7777770890125</v>
      </c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1" t="s">
        <v>283</v>
      </c>
    </row>
    <row r="126" spans="1:34" ht="20.05" customHeight="1" x14ac:dyDescent="0.35">
      <c r="A126" s="22"/>
      <c r="B126" s="59" t="s">
        <v>57</v>
      </c>
      <c r="C126" s="59" t="s">
        <v>201</v>
      </c>
      <c r="D126" s="79" t="s">
        <v>278</v>
      </c>
      <c r="E126" s="79" t="s">
        <v>278</v>
      </c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1" t="s">
        <v>283</v>
      </c>
    </row>
    <row r="127" spans="1:34" ht="20.05" customHeight="1" x14ac:dyDescent="0.35">
      <c r="A127" s="22"/>
      <c r="B127" s="59" t="s">
        <v>60</v>
      </c>
      <c r="C127" s="59" t="s">
        <v>203</v>
      </c>
      <c r="D127" s="79">
        <v>100.93999999999998</v>
      </c>
      <c r="E127" s="79">
        <v>120.33000000000001</v>
      </c>
      <c r="F127" s="84">
        <v>123.57870371016088</v>
      </c>
      <c r="G127" s="84">
        <v>126.82740742032175</v>
      </c>
      <c r="H127" s="84">
        <v>130.07611113048262</v>
      </c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1" t="s">
        <v>283</v>
      </c>
    </row>
    <row r="128" spans="1:34" ht="20.05" customHeight="1" x14ac:dyDescent="0.35">
      <c r="A128" s="22"/>
      <c r="B128" s="59" t="s">
        <v>62</v>
      </c>
      <c r="C128" s="59" t="s">
        <v>205</v>
      </c>
      <c r="D128" s="79" t="s">
        <v>278</v>
      </c>
      <c r="E128" s="79" t="s">
        <v>278</v>
      </c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1" t="s">
        <v>283</v>
      </c>
    </row>
    <row r="129" spans="1:34" ht="20.05" customHeight="1" x14ac:dyDescent="0.35">
      <c r="A129" s="22"/>
      <c r="B129" s="59" t="s">
        <v>62</v>
      </c>
      <c r="C129" s="59" t="s">
        <v>207</v>
      </c>
      <c r="D129" s="79">
        <v>1520</v>
      </c>
      <c r="E129" s="79">
        <v>1520</v>
      </c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1" t="s">
        <v>283</v>
      </c>
    </row>
    <row r="130" spans="1:34" ht="20.05" customHeight="1" x14ac:dyDescent="0.35">
      <c r="A130" s="22"/>
      <c r="B130" s="59" t="s">
        <v>62</v>
      </c>
      <c r="C130" s="59" t="s">
        <v>209</v>
      </c>
      <c r="D130" s="79">
        <v>4175.0599999999995</v>
      </c>
      <c r="E130" s="79">
        <v>4631.9699999999993</v>
      </c>
      <c r="F130" s="84">
        <v>4762.6534375327819</v>
      </c>
      <c r="G130" s="84">
        <v>4893.3368750655645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1" t="s">
        <v>283</v>
      </c>
    </row>
    <row r="131" spans="1:34" ht="20.05" customHeight="1" x14ac:dyDescent="0.35">
      <c r="A131" s="22"/>
      <c r="B131" s="59" t="s">
        <v>62</v>
      </c>
      <c r="C131" s="59" t="s">
        <v>210</v>
      </c>
      <c r="D131" s="79" t="s">
        <v>278</v>
      </c>
      <c r="E131" s="79" t="s">
        <v>278</v>
      </c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1" t="s">
        <v>283</v>
      </c>
    </row>
    <row r="132" spans="1:34" ht="20.05" customHeight="1" x14ac:dyDescent="0.35">
      <c r="A132" s="22"/>
      <c r="B132" s="59"/>
      <c r="C132" s="59"/>
      <c r="D132" s="79" t="s">
        <v>278</v>
      </c>
      <c r="E132" s="79" t="s">
        <v>278</v>
      </c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1" t="s">
        <v>283</v>
      </c>
    </row>
    <row r="133" spans="1:34" ht="20.05" customHeight="1" x14ac:dyDescent="0.35">
      <c r="A133" s="22"/>
      <c r="B133" s="59"/>
      <c r="C133" s="59" t="s">
        <v>46</v>
      </c>
      <c r="D133" s="79">
        <f>SUM(D122:D131)</f>
        <v>11890.84</v>
      </c>
      <c r="E133" s="79">
        <f t="shared" ref="E133:AG133" si="10">SUM(E122:E131)</f>
        <v>12769.93</v>
      </c>
      <c r="F133" s="79">
        <f t="shared" si="10"/>
        <v>11775.450196724296</v>
      </c>
      <c r="G133" s="79">
        <f t="shared" si="10"/>
        <v>12834.750557627749</v>
      </c>
      <c r="H133" s="79">
        <f t="shared" si="10"/>
        <v>8570.3205460318641</v>
      </c>
      <c r="I133" s="79">
        <f t="shared" si="10"/>
        <v>0</v>
      </c>
      <c r="J133" s="79">
        <f t="shared" si="10"/>
        <v>0</v>
      </c>
      <c r="K133" s="79">
        <f t="shared" si="10"/>
        <v>0</v>
      </c>
      <c r="L133" s="79">
        <f t="shared" si="10"/>
        <v>0</v>
      </c>
      <c r="M133" s="79">
        <f t="shared" si="10"/>
        <v>0</v>
      </c>
      <c r="N133" s="79">
        <f t="shared" si="10"/>
        <v>0</v>
      </c>
      <c r="O133" s="79">
        <f t="shared" si="10"/>
        <v>0</v>
      </c>
      <c r="P133" s="79">
        <f t="shared" si="10"/>
        <v>0</v>
      </c>
      <c r="Q133" s="79">
        <f t="shared" si="10"/>
        <v>0</v>
      </c>
      <c r="R133" s="79">
        <f t="shared" si="10"/>
        <v>0</v>
      </c>
      <c r="S133" s="79">
        <f t="shared" si="10"/>
        <v>0</v>
      </c>
      <c r="T133" s="79">
        <f t="shared" si="10"/>
        <v>0</v>
      </c>
      <c r="U133" s="79">
        <f t="shared" si="10"/>
        <v>0</v>
      </c>
      <c r="V133" s="79">
        <f t="shared" si="10"/>
        <v>0</v>
      </c>
      <c r="W133" s="79">
        <f t="shared" si="10"/>
        <v>0</v>
      </c>
      <c r="X133" s="79">
        <f t="shared" si="10"/>
        <v>0</v>
      </c>
      <c r="Y133" s="79">
        <f t="shared" si="10"/>
        <v>0</v>
      </c>
      <c r="Z133" s="79">
        <f t="shared" si="10"/>
        <v>0</v>
      </c>
      <c r="AA133" s="79">
        <f t="shared" si="10"/>
        <v>0</v>
      </c>
      <c r="AB133" s="79">
        <f t="shared" si="10"/>
        <v>0</v>
      </c>
      <c r="AC133" s="79">
        <f t="shared" si="10"/>
        <v>0</v>
      </c>
      <c r="AD133" s="79">
        <f t="shared" si="10"/>
        <v>0</v>
      </c>
      <c r="AE133" s="79">
        <f t="shared" si="10"/>
        <v>0</v>
      </c>
      <c r="AF133" s="79">
        <f t="shared" si="10"/>
        <v>0</v>
      </c>
      <c r="AG133" s="79">
        <f t="shared" si="10"/>
        <v>0</v>
      </c>
      <c r="AH133" s="1" t="s">
        <v>283</v>
      </c>
    </row>
    <row r="134" spans="1:34" ht="20.05" customHeight="1" x14ac:dyDescent="0.35">
      <c r="A134" s="22"/>
      <c r="B134" s="59"/>
      <c r="C134" s="59" t="s">
        <v>211</v>
      </c>
      <c r="D134" s="79" t="s">
        <v>278</v>
      </c>
      <c r="E134" s="79" t="s">
        <v>278</v>
      </c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1" t="s">
        <v>283</v>
      </c>
    </row>
    <row r="135" spans="1:34" ht="20.05" customHeight="1" x14ac:dyDescent="0.35">
      <c r="A135" s="22"/>
      <c r="B135" s="59" t="s">
        <v>52</v>
      </c>
      <c r="C135" s="59" t="s">
        <v>213</v>
      </c>
      <c r="D135" s="79">
        <v>401.65786760753656</v>
      </c>
      <c r="E135" s="79">
        <v>431.58313360957629</v>
      </c>
      <c r="F135" s="84">
        <v>438.16841595819761</v>
      </c>
      <c r="G135" s="84">
        <v>444.75369830681893</v>
      </c>
      <c r="H135" s="84">
        <v>451.33898065544025</v>
      </c>
      <c r="I135" s="84">
        <v>457.92426300406157</v>
      </c>
      <c r="J135" s="84">
        <v>464.50954535268289</v>
      </c>
      <c r="K135" s="84">
        <v>471.09482770130421</v>
      </c>
      <c r="L135" s="84">
        <v>477.68011004992553</v>
      </c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1" t="s">
        <v>283</v>
      </c>
    </row>
    <row r="136" spans="1:34" ht="20.05" customHeight="1" x14ac:dyDescent="0.35">
      <c r="A136" s="22"/>
      <c r="B136" s="59" t="s">
        <v>88</v>
      </c>
      <c r="C136" s="59" t="s">
        <v>215</v>
      </c>
      <c r="D136" s="79" t="s">
        <v>278</v>
      </c>
      <c r="E136" s="79" t="s">
        <v>278</v>
      </c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1" t="s">
        <v>283</v>
      </c>
    </row>
    <row r="137" spans="1:34" ht="20.05" customHeight="1" x14ac:dyDescent="0.35">
      <c r="A137" s="22"/>
      <c r="B137" s="59" t="s">
        <v>138</v>
      </c>
      <c r="C137" s="59" t="s">
        <v>217</v>
      </c>
      <c r="D137" s="79">
        <v>1106.9386463291949</v>
      </c>
      <c r="E137" s="79">
        <v>1166.3851251027486</v>
      </c>
      <c r="F137" s="84">
        <v>1203.98413347939</v>
      </c>
      <c r="G137" s="84">
        <v>1241.5831418560315</v>
      </c>
      <c r="H137" s="84">
        <v>1279.1821502326729</v>
      </c>
      <c r="I137" s="84">
        <v>1316.7811586093144</v>
      </c>
      <c r="J137" s="84">
        <v>1354.3801669859558</v>
      </c>
      <c r="K137" s="84">
        <v>1391.9791753625973</v>
      </c>
      <c r="L137" s="84">
        <v>1429.5781837392387</v>
      </c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1" t="s">
        <v>283</v>
      </c>
    </row>
    <row r="138" spans="1:34" ht="20.05" customHeight="1" x14ac:dyDescent="0.35">
      <c r="A138" s="22"/>
      <c r="B138" s="59" t="s">
        <v>138</v>
      </c>
      <c r="C138" s="59" t="s">
        <v>219</v>
      </c>
      <c r="D138" s="79">
        <v>263.470306201651</v>
      </c>
      <c r="E138" s="79">
        <v>268.33587738568474</v>
      </c>
      <c r="F138" s="84">
        <v>278.04681223029388</v>
      </c>
      <c r="G138" s="84">
        <v>287.75774707490302</v>
      </c>
      <c r="H138" s="84">
        <v>297.46868191951216</v>
      </c>
      <c r="I138" s="84">
        <v>307.17961676412131</v>
      </c>
      <c r="J138" s="84">
        <v>316.89055160873045</v>
      </c>
      <c r="K138" s="84">
        <v>326.60148645333959</v>
      </c>
      <c r="L138" s="84">
        <v>336.31242129794873</v>
      </c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1" t="s">
        <v>283</v>
      </c>
    </row>
    <row r="139" spans="1:34" ht="20.05" customHeight="1" x14ac:dyDescent="0.35">
      <c r="A139" s="22"/>
      <c r="B139" s="59" t="s">
        <v>57</v>
      </c>
      <c r="C139" s="59" t="s">
        <v>221</v>
      </c>
      <c r="D139" s="79" t="s">
        <v>278</v>
      </c>
      <c r="E139" s="79" t="s">
        <v>278</v>
      </c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1" t="s">
        <v>283</v>
      </c>
    </row>
    <row r="140" spans="1:34" ht="20.05" customHeight="1" x14ac:dyDescent="0.35">
      <c r="A140" s="22"/>
      <c r="B140" s="59" t="s">
        <v>57</v>
      </c>
      <c r="C140" s="59" t="s">
        <v>222</v>
      </c>
      <c r="D140" s="79">
        <v>8500</v>
      </c>
      <c r="E140" s="79">
        <v>8500</v>
      </c>
      <c r="F140" s="84">
        <v>8500</v>
      </c>
      <c r="G140" s="84">
        <v>8500</v>
      </c>
      <c r="H140" s="84">
        <v>8500</v>
      </c>
      <c r="I140" s="84">
        <v>8500</v>
      </c>
      <c r="J140" s="84">
        <v>8500</v>
      </c>
      <c r="K140" s="84">
        <v>8500</v>
      </c>
      <c r="L140" s="84">
        <v>8500</v>
      </c>
      <c r="M140" s="84">
        <v>8500</v>
      </c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1" t="s">
        <v>283</v>
      </c>
    </row>
    <row r="141" spans="1:34" ht="20.05" customHeight="1" x14ac:dyDescent="0.35">
      <c r="A141" s="22"/>
      <c r="B141" s="59" t="s">
        <v>79</v>
      </c>
      <c r="C141" s="59" t="s">
        <v>224</v>
      </c>
      <c r="D141" s="79">
        <v>400</v>
      </c>
      <c r="E141" s="79">
        <v>400</v>
      </c>
      <c r="F141" s="84">
        <v>423.85476190476192</v>
      </c>
      <c r="G141" s="84">
        <v>447.70952380952383</v>
      </c>
      <c r="H141" s="84">
        <v>471.56428571428575</v>
      </c>
      <c r="I141" s="84">
        <v>495.41904761904766</v>
      </c>
      <c r="J141" s="84">
        <v>519.27380952380952</v>
      </c>
      <c r="K141" s="84">
        <v>543.12857142857138</v>
      </c>
      <c r="L141" s="84">
        <v>566.98333333333323</v>
      </c>
      <c r="M141" s="84">
        <v>590.83809523809509</v>
      </c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1" t="s">
        <v>283</v>
      </c>
    </row>
    <row r="142" spans="1:34" ht="20.05" customHeight="1" x14ac:dyDescent="0.35">
      <c r="A142" s="22"/>
      <c r="B142" s="59" t="s">
        <v>79</v>
      </c>
      <c r="C142" s="59" t="s">
        <v>226</v>
      </c>
      <c r="D142" s="79">
        <v>900</v>
      </c>
      <c r="E142" s="79">
        <v>900</v>
      </c>
      <c r="F142" s="84">
        <v>928.44666666666672</v>
      </c>
      <c r="G142" s="84">
        <v>956.89333333333343</v>
      </c>
      <c r="H142" s="84">
        <v>985.34000000000015</v>
      </c>
      <c r="I142" s="84">
        <v>1013.7866666666669</v>
      </c>
      <c r="J142" s="84">
        <v>1042.2333333333336</v>
      </c>
      <c r="K142" s="84">
        <v>1070.6800000000003</v>
      </c>
      <c r="L142" s="84">
        <v>1099.126666666667</v>
      </c>
      <c r="M142" s="84">
        <v>1127.5733333333337</v>
      </c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1" t="s">
        <v>283</v>
      </c>
    </row>
    <row r="143" spans="1:34" ht="20.05" customHeight="1" x14ac:dyDescent="0.35">
      <c r="A143" s="22"/>
      <c r="B143" s="59" t="s">
        <v>228</v>
      </c>
      <c r="C143" s="59" t="s">
        <v>229</v>
      </c>
      <c r="D143" s="79">
        <v>700</v>
      </c>
      <c r="E143" s="79">
        <v>700</v>
      </c>
      <c r="F143" s="84">
        <v>735.21672640324459</v>
      </c>
      <c r="G143" s="84">
        <v>770.43345280648919</v>
      </c>
      <c r="H143" s="84">
        <v>805.65017920973378</v>
      </c>
      <c r="I143" s="84">
        <v>840.86690561297837</v>
      </c>
      <c r="J143" s="84">
        <v>876.08363201622296</v>
      </c>
      <c r="K143" s="84">
        <v>911.30035841946756</v>
      </c>
      <c r="L143" s="84">
        <v>946.51708482271215</v>
      </c>
      <c r="M143" s="84">
        <v>981.73381122595674</v>
      </c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1" t="s">
        <v>283</v>
      </c>
    </row>
    <row r="144" spans="1:34" ht="20.05" customHeight="1" x14ac:dyDescent="0.35">
      <c r="A144" s="22"/>
      <c r="B144" s="59" t="s">
        <v>228</v>
      </c>
      <c r="C144" s="59" t="s">
        <v>231</v>
      </c>
      <c r="D144" s="79">
        <v>1570</v>
      </c>
      <c r="E144" s="79">
        <v>1570</v>
      </c>
      <c r="F144" s="84">
        <v>1631.3411761978093</v>
      </c>
      <c r="G144" s="84">
        <v>1692.6823523956186</v>
      </c>
      <c r="H144" s="84">
        <v>1754.023528593428</v>
      </c>
      <c r="I144" s="84">
        <v>1815.3647047912373</v>
      </c>
      <c r="J144" s="84">
        <v>1876.7058809890466</v>
      </c>
      <c r="K144" s="84">
        <v>1938.0470571868559</v>
      </c>
      <c r="L144" s="84">
        <v>1999.3882333846652</v>
      </c>
      <c r="M144" s="84">
        <v>2060.7294095824745</v>
      </c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1" t="s">
        <v>283</v>
      </c>
    </row>
    <row r="145" spans="1:34" ht="20.05" customHeight="1" x14ac:dyDescent="0.35">
      <c r="A145" s="22"/>
      <c r="B145" s="59"/>
      <c r="C145" s="59"/>
      <c r="D145" s="79" t="s">
        <v>278</v>
      </c>
      <c r="E145" s="79" t="s">
        <v>278</v>
      </c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1" t="s">
        <v>283</v>
      </c>
    </row>
    <row r="146" spans="1:34" ht="20.05" customHeight="1" x14ac:dyDescent="0.35">
      <c r="A146" s="22"/>
      <c r="B146" s="59"/>
      <c r="C146" s="59" t="s">
        <v>46</v>
      </c>
      <c r="D146" s="79">
        <f>SUM(D135:D144)</f>
        <v>13842.066820138381</v>
      </c>
      <c r="E146" s="79">
        <f t="shared" ref="E146:AG146" si="11">SUM(E135:E144)</f>
        <v>13936.30413609801</v>
      </c>
      <c r="F146" s="79">
        <f t="shared" si="11"/>
        <v>14139.058692840365</v>
      </c>
      <c r="G146" s="79">
        <f t="shared" si="11"/>
        <v>14341.813249582719</v>
      </c>
      <c r="H146" s="79">
        <f t="shared" si="11"/>
        <v>14544.567806325074</v>
      </c>
      <c r="I146" s="79">
        <f t="shared" si="11"/>
        <v>14747.322363067426</v>
      </c>
      <c r="J146" s="79">
        <f t="shared" si="11"/>
        <v>14950.076919809782</v>
      </c>
      <c r="K146" s="79">
        <f t="shared" si="11"/>
        <v>15152.831476552137</v>
      </c>
      <c r="L146" s="79">
        <f t="shared" si="11"/>
        <v>15355.58603329449</v>
      </c>
      <c r="M146" s="79">
        <f t="shared" si="11"/>
        <v>13260.874649379861</v>
      </c>
      <c r="N146" s="79">
        <f t="shared" si="11"/>
        <v>0</v>
      </c>
      <c r="O146" s="79">
        <f t="shared" si="11"/>
        <v>0</v>
      </c>
      <c r="P146" s="79">
        <f t="shared" si="11"/>
        <v>0</v>
      </c>
      <c r="Q146" s="79">
        <f t="shared" si="11"/>
        <v>0</v>
      </c>
      <c r="R146" s="79">
        <f t="shared" si="11"/>
        <v>0</v>
      </c>
      <c r="S146" s="79">
        <f t="shared" si="11"/>
        <v>0</v>
      </c>
      <c r="T146" s="79">
        <f t="shared" si="11"/>
        <v>0</v>
      </c>
      <c r="U146" s="79">
        <f t="shared" si="11"/>
        <v>0</v>
      </c>
      <c r="V146" s="79">
        <f t="shared" si="11"/>
        <v>0</v>
      </c>
      <c r="W146" s="79">
        <f t="shared" si="11"/>
        <v>0</v>
      </c>
      <c r="X146" s="79">
        <f t="shared" si="11"/>
        <v>0</v>
      </c>
      <c r="Y146" s="79">
        <f t="shared" si="11"/>
        <v>0</v>
      </c>
      <c r="Z146" s="79">
        <f t="shared" si="11"/>
        <v>0</v>
      </c>
      <c r="AA146" s="79">
        <f t="shared" si="11"/>
        <v>0</v>
      </c>
      <c r="AB146" s="79">
        <f t="shared" si="11"/>
        <v>0</v>
      </c>
      <c r="AC146" s="79">
        <f t="shared" si="11"/>
        <v>0</v>
      </c>
      <c r="AD146" s="79">
        <f t="shared" si="11"/>
        <v>0</v>
      </c>
      <c r="AE146" s="79">
        <f t="shared" si="11"/>
        <v>0</v>
      </c>
      <c r="AF146" s="79">
        <f t="shared" si="11"/>
        <v>0</v>
      </c>
      <c r="AG146" s="79">
        <f t="shared" si="11"/>
        <v>0</v>
      </c>
      <c r="AH146" s="1" t="s">
        <v>283</v>
      </c>
    </row>
    <row r="147" spans="1:34" ht="20.05" customHeight="1" x14ac:dyDescent="0.35">
      <c r="A147" s="22"/>
      <c r="B147" s="59"/>
      <c r="C147" s="59"/>
      <c r="D147" s="79" t="s">
        <v>278</v>
      </c>
      <c r="E147" s="79" t="s">
        <v>278</v>
      </c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1" t="s">
        <v>283</v>
      </c>
    </row>
    <row r="148" spans="1:34" ht="20.05" customHeight="1" x14ac:dyDescent="0.35">
      <c r="A148" s="22"/>
      <c r="B148" s="59"/>
      <c r="C148" s="59" t="s">
        <v>232</v>
      </c>
      <c r="D148" s="79" t="s">
        <v>278</v>
      </c>
      <c r="E148" s="79" t="s">
        <v>278</v>
      </c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1" t="s">
        <v>283</v>
      </c>
    </row>
    <row r="149" spans="1:34" ht="20.05" customHeight="1" x14ac:dyDescent="0.35">
      <c r="A149" s="22"/>
      <c r="B149" s="59" t="s">
        <v>54</v>
      </c>
      <c r="C149" s="67" t="s">
        <v>233</v>
      </c>
      <c r="D149" s="79" t="s">
        <v>278</v>
      </c>
      <c r="E149" s="79" t="s">
        <v>278</v>
      </c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1" t="s">
        <v>283</v>
      </c>
    </row>
    <row r="150" spans="1:34" ht="20.05" customHeight="1" x14ac:dyDescent="0.35">
      <c r="A150" s="22"/>
      <c r="B150" s="59" t="s">
        <v>138</v>
      </c>
      <c r="C150" s="67" t="s">
        <v>235</v>
      </c>
      <c r="D150" s="79">
        <v>128</v>
      </c>
      <c r="E150" s="79">
        <v>128</v>
      </c>
      <c r="F150" s="84">
        <v>134.46190474483939</v>
      </c>
      <c r="G150" s="84">
        <v>140.92380948967877</v>
      </c>
      <c r="H150" s="84">
        <v>147.38571423451816</v>
      </c>
      <c r="I150" s="84">
        <v>150</v>
      </c>
      <c r="J150" s="84">
        <v>150</v>
      </c>
      <c r="K150" s="84">
        <v>150</v>
      </c>
      <c r="L150" s="84">
        <v>150</v>
      </c>
      <c r="M150" s="84">
        <v>150</v>
      </c>
      <c r="N150" s="84">
        <v>150</v>
      </c>
      <c r="O150" s="84">
        <v>150</v>
      </c>
      <c r="P150" s="84">
        <v>150</v>
      </c>
      <c r="Q150" s="84">
        <v>150</v>
      </c>
      <c r="R150" s="84">
        <v>150</v>
      </c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1" t="s">
        <v>283</v>
      </c>
    </row>
    <row r="151" spans="1:34" ht="20.05" customHeight="1" x14ac:dyDescent="0.35">
      <c r="A151" s="22"/>
      <c r="B151" s="59" t="s">
        <v>237</v>
      </c>
      <c r="C151" s="67" t="s">
        <v>238</v>
      </c>
      <c r="D151" s="79" t="s">
        <v>278</v>
      </c>
      <c r="E151" s="79" t="s">
        <v>278</v>
      </c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1" t="s">
        <v>283</v>
      </c>
    </row>
    <row r="152" spans="1:34" ht="20.05" customHeight="1" x14ac:dyDescent="0.35">
      <c r="A152" s="22"/>
      <c r="B152" s="59" t="s">
        <v>49</v>
      </c>
      <c r="C152" s="67" t="s">
        <v>240</v>
      </c>
      <c r="D152" s="79">
        <v>800</v>
      </c>
      <c r="E152" s="79">
        <v>800</v>
      </c>
      <c r="F152" s="84">
        <v>855.06666664477621</v>
      </c>
      <c r="G152" s="84">
        <v>910.13333328955241</v>
      </c>
      <c r="H152" s="84">
        <v>960</v>
      </c>
      <c r="I152" s="84">
        <v>960</v>
      </c>
      <c r="J152" s="84">
        <v>960</v>
      </c>
      <c r="K152" s="84">
        <v>960</v>
      </c>
      <c r="L152" s="84">
        <v>960</v>
      </c>
      <c r="M152" s="84">
        <v>960</v>
      </c>
      <c r="N152" s="84">
        <v>960</v>
      </c>
      <c r="O152" s="84">
        <v>960</v>
      </c>
      <c r="P152" s="84">
        <v>960</v>
      </c>
      <c r="Q152" s="84">
        <v>960</v>
      </c>
      <c r="R152" s="84">
        <v>960</v>
      </c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1" t="s">
        <v>283</v>
      </c>
    </row>
    <row r="153" spans="1:34" ht="20.05" customHeight="1" x14ac:dyDescent="0.35">
      <c r="A153" s="22"/>
      <c r="B153" s="59" t="s">
        <v>96</v>
      </c>
      <c r="C153" s="67" t="s">
        <v>242</v>
      </c>
      <c r="D153" s="79">
        <v>477.02254923887028</v>
      </c>
      <c r="E153" s="79">
        <v>564.94927983399361</v>
      </c>
      <c r="F153" s="84">
        <v>571.39828026854013</v>
      </c>
      <c r="G153" s="84">
        <v>577.84728070308665</v>
      </c>
      <c r="H153" s="84">
        <v>584.29628113763317</v>
      </c>
      <c r="I153" s="84">
        <v>590.74528157217969</v>
      </c>
      <c r="J153" s="84">
        <v>597.19428200672621</v>
      </c>
      <c r="K153" s="84">
        <v>603.64328244127273</v>
      </c>
      <c r="L153" s="84">
        <v>610.09228287581925</v>
      </c>
      <c r="M153" s="84">
        <v>616.54128331036577</v>
      </c>
      <c r="N153" s="84">
        <v>622.99028374491229</v>
      </c>
      <c r="O153" s="84">
        <v>629.43928417945881</v>
      </c>
      <c r="P153" s="84">
        <v>635.88828461400533</v>
      </c>
      <c r="Q153" s="84">
        <v>642.33728504855185</v>
      </c>
      <c r="R153" s="84">
        <v>648.78628548309837</v>
      </c>
      <c r="S153" s="84">
        <v>655.23528591764489</v>
      </c>
      <c r="T153" s="84">
        <v>661.68428635219141</v>
      </c>
      <c r="U153" s="84">
        <v>668.13328678673793</v>
      </c>
      <c r="V153" s="84">
        <v>674.58228722128445</v>
      </c>
      <c r="W153" s="84">
        <v>681.03128765583097</v>
      </c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1" t="s">
        <v>283</v>
      </c>
    </row>
    <row r="154" spans="1:34" ht="20.05" customHeight="1" x14ac:dyDescent="0.35">
      <c r="A154" s="22"/>
      <c r="B154" s="59" t="s">
        <v>44</v>
      </c>
      <c r="C154" s="67" t="s">
        <v>244</v>
      </c>
      <c r="D154" s="79">
        <v>300</v>
      </c>
      <c r="E154" s="79">
        <v>300</v>
      </c>
      <c r="F154" s="84">
        <v>300</v>
      </c>
      <c r="G154" s="84">
        <v>300</v>
      </c>
      <c r="H154" s="84">
        <v>300</v>
      </c>
      <c r="I154" s="84">
        <v>300</v>
      </c>
      <c r="J154" s="84">
        <v>300</v>
      </c>
      <c r="K154" s="84">
        <v>300</v>
      </c>
      <c r="L154" s="84">
        <v>300</v>
      </c>
      <c r="M154" s="84">
        <v>300</v>
      </c>
      <c r="N154" s="84">
        <v>300</v>
      </c>
      <c r="O154" s="84">
        <v>300</v>
      </c>
      <c r="P154" s="84">
        <v>300</v>
      </c>
      <c r="Q154" s="84">
        <v>300</v>
      </c>
      <c r="R154" s="84">
        <v>300</v>
      </c>
      <c r="S154" s="84">
        <v>300</v>
      </c>
      <c r="T154" s="84">
        <v>300</v>
      </c>
      <c r="U154" s="84">
        <v>300</v>
      </c>
      <c r="V154" s="84">
        <v>300</v>
      </c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1" t="s">
        <v>283</v>
      </c>
    </row>
    <row r="155" spans="1:34" ht="15.95" x14ac:dyDescent="0.35">
      <c r="B155" s="59" t="s">
        <v>246</v>
      </c>
      <c r="C155" s="67" t="s">
        <v>247</v>
      </c>
      <c r="D155" s="79">
        <v>100</v>
      </c>
      <c r="E155" s="79">
        <v>100</v>
      </c>
      <c r="F155" s="84">
        <v>105.2527777797646</v>
      </c>
      <c r="G155" s="84">
        <v>110.5055555595292</v>
      </c>
      <c r="H155" s="84">
        <v>115.7583333392938</v>
      </c>
      <c r="I155" s="84">
        <v>121.0111111190584</v>
      </c>
      <c r="J155" s="84">
        <v>126.263888898823</v>
      </c>
      <c r="K155" s="84">
        <v>131.5166666785876</v>
      </c>
      <c r="L155" s="84">
        <v>136.76944445835221</v>
      </c>
      <c r="M155" s="84">
        <v>142.0222222381168</v>
      </c>
      <c r="N155" s="84">
        <v>147.27500001788138</v>
      </c>
      <c r="O155" s="84">
        <v>150</v>
      </c>
      <c r="P155" s="84">
        <v>150</v>
      </c>
      <c r="Q155" s="84">
        <v>150</v>
      </c>
      <c r="R155" s="84">
        <v>150</v>
      </c>
      <c r="S155" s="84">
        <v>150</v>
      </c>
      <c r="T155" s="84">
        <v>150</v>
      </c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1" t="s">
        <v>283</v>
      </c>
    </row>
    <row r="156" spans="1:34" ht="15.95" x14ac:dyDescent="0.35">
      <c r="B156" s="59" t="s">
        <v>246</v>
      </c>
      <c r="C156" s="67" t="s">
        <v>249</v>
      </c>
      <c r="D156" s="79">
        <v>30</v>
      </c>
      <c r="E156" s="79">
        <v>30</v>
      </c>
      <c r="F156" s="84">
        <v>31.85</v>
      </c>
      <c r="G156" s="84">
        <v>33.700000000000003</v>
      </c>
      <c r="H156" s="84">
        <v>35.550000000000004</v>
      </c>
      <c r="I156" s="84">
        <v>37.400000000000006</v>
      </c>
      <c r="J156" s="84">
        <v>39.250000000000007</v>
      </c>
      <c r="K156" s="84">
        <v>41.100000000000009</v>
      </c>
      <c r="L156" s="84">
        <v>42.95000000000001</v>
      </c>
      <c r="M156" s="84">
        <v>44.800000000000011</v>
      </c>
      <c r="N156" s="84">
        <v>46.650000000000013</v>
      </c>
      <c r="O156" s="84">
        <v>48.500000000000014</v>
      </c>
      <c r="P156" s="84">
        <v>50</v>
      </c>
      <c r="Q156" s="84">
        <v>50</v>
      </c>
      <c r="R156" s="84">
        <v>50</v>
      </c>
      <c r="S156" s="84">
        <v>50</v>
      </c>
      <c r="T156" s="84">
        <v>50</v>
      </c>
      <c r="U156" s="84">
        <v>50</v>
      </c>
      <c r="V156" s="84">
        <v>50</v>
      </c>
      <c r="W156" s="84">
        <v>50</v>
      </c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1" t="s">
        <v>283</v>
      </c>
    </row>
    <row r="157" spans="1:34" ht="15.95" x14ac:dyDescent="0.35">
      <c r="B157" s="59" t="s">
        <v>246</v>
      </c>
      <c r="C157" s="67" t="s">
        <v>250</v>
      </c>
      <c r="D157" s="79" t="s">
        <v>278</v>
      </c>
      <c r="E157" s="79" t="s">
        <v>278</v>
      </c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1" t="s">
        <v>283</v>
      </c>
    </row>
    <row r="158" spans="1:34" ht="15.95" x14ac:dyDescent="0.35">
      <c r="B158" s="59" t="s">
        <v>246</v>
      </c>
      <c r="C158" s="67" t="s">
        <v>252</v>
      </c>
      <c r="D158" s="79">
        <v>100</v>
      </c>
      <c r="E158" s="79">
        <v>100</v>
      </c>
      <c r="F158" s="84">
        <v>100</v>
      </c>
      <c r="G158" s="84">
        <v>100</v>
      </c>
      <c r="H158" s="84">
        <v>100</v>
      </c>
      <c r="I158" s="84">
        <v>100</v>
      </c>
      <c r="J158" s="84">
        <v>100</v>
      </c>
      <c r="K158" s="84">
        <v>100</v>
      </c>
      <c r="L158" s="84">
        <v>100</v>
      </c>
      <c r="M158" s="84">
        <v>100</v>
      </c>
      <c r="N158" s="84">
        <v>100</v>
      </c>
      <c r="O158" s="84">
        <v>100</v>
      </c>
      <c r="P158" s="84">
        <v>100</v>
      </c>
      <c r="Q158" s="84">
        <v>100</v>
      </c>
      <c r="R158" s="84">
        <v>100</v>
      </c>
      <c r="S158" s="84">
        <v>100</v>
      </c>
      <c r="T158" s="84">
        <v>100</v>
      </c>
      <c r="U158" s="84">
        <v>100</v>
      </c>
      <c r="V158" s="84">
        <v>100</v>
      </c>
      <c r="W158" s="84">
        <v>100</v>
      </c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1" t="s">
        <v>283</v>
      </c>
    </row>
    <row r="159" spans="1:34" ht="15.95" x14ac:dyDescent="0.35">
      <c r="B159" s="59" t="s">
        <v>246</v>
      </c>
      <c r="C159" s="67" t="s">
        <v>254</v>
      </c>
      <c r="D159" s="79">
        <v>500</v>
      </c>
      <c r="E159" s="79">
        <v>500</v>
      </c>
      <c r="F159" s="84">
        <v>500</v>
      </c>
      <c r="G159" s="84">
        <v>500</v>
      </c>
      <c r="H159" s="84">
        <v>500</v>
      </c>
      <c r="I159" s="84">
        <v>500</v>
      </c>
      <c r="J159" s="84">
        <v>500</v>
      </c>
      <c r="K159" s="84">
        <v>500</v>
      </c>
      <c r="L159" s="84">
        <v>500</v>
      </c>
      <c r="M159" s="84">
        <v>500</v>
      </c>
      <c r="N159" s="84">
        <v>500</v>
      </c>
      <c r="O159" s="84">
        <v>500</v>
      </c>
      <c r="P159" s="84">
        <v>500</v>
      </c>
      <c r="Q159" s="84">
        <v>500</v>
      </c>
      <c r="R159" s="84">
        <v>500</v>
      </c>
      <c r="S159" s="84">
        <v>500</v>
      </c>
      <c r="T159" s="84">
        <v>500</v>
      </c>
      <c r="U159" s="84">
        <v>500</v>
      </c>
      <c r="V159" s="84">
        <v>500</v>
      </c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1" t="s">
        <v>283</v>
      </c>
    </row>
    <row r="160" spans="1:34" ht="15.95" x14ac:dyDescent="0.35">
      <c r="B160" s="59" t="s">
        <v>52</v>
      </c>
      <c r="C160" s="67" t="s">
        <v>256</v>
      </c>
      <c r="D160" s="79">
        <v>2480</v>
      </c>
      <c r="E160" s="79">
        <v>2480</v>
      </c>
      <c r="F160" s="84">
        <v>2688.6128622250494</v>
      </c>
      <c r="G160" s="84">
        <v>2897.2257244500988</v>
      </c>
      <c r="H160" s="84">
        <v>3105.8385866751482</v>
      </c>
      <c r="I160" s="84">
        <v>3314.4514489001976</v>
      </c>
      <c r="J160" s="84">
        <v>3523.0643111252471</v>
      </c>
      <c r="K160" s="84">
        <v>3731.6771733502965</v>
      </c>
      <c r="L160" s="84">
        <v>3940.2900355753459</v>
      </c>
      <c r="M160" s="84">
        <v>4148.9028978003953</v>
      </c>
      <c r="N160" s="84">
        <v>4357.5157600254443</v>
      </c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1" t="s">
        <v>283</v>
      </c>
    </row>
    <row r="161" spans="1:34" ht="15.95" x14ac:dyDescent="0.35">
      <c r="B161" s="59" t="s">
        <v>64</v>
      </c>
      <c r="C161" s="67" t="s">
        <v>258</v>
      </c>
      <c r="D161" s="79">
        <v>500</v>
      </c>
      <c r="E161" s="79">
        <v>500</v>
      </c>
      <c r="F161" s="84">
        <v>3407.2</v>
      </c>
      <c r="G161" s="84">
        <v>5316.9591118787612</v>
      </c>
      <c r="H161" s="84">
        <v>6434.0965777383753</v>
      </c>
      <c r="I161" s="84">
        <v>7226.7182237575225</v>
      </c>
      <c r="J161" s="84">
        <v>7841.5233363384332</v>
      </c>
      <c r="K161" s="84">
        <v>8000</v>
      </c>
      <c r="L161" s="84">
        <v>8000</v>
      </c>
      <c r="M161" s="84">
        <v>8000</v>
      </c>
      <c r="N161" s="84">
        <v>8000</v>
      </c>
      <c r="O161" s="84">
        <v>8000</v>
      </c>
      <c r="P161" s="84">
        <v>8000</v>
      </c>
      <c r="Q161" s="84">
        <v>8000</v>
      </c>
      <c r="R161" s="84">
        <v>8000</v>
      </c>
      <c r="S161" s="84">
        <v>8000</v>
      </c>
      <c r="T161" s="84">
        <v>8000</v>
      </c>
      <c r="U161" s="84">
        <v>8000</v>
      </c>
      <c r="V161" s="84">
        <v>8000</v>
      </c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1" t="s">
        <v>283</v>
      </c>
    </row>
    <row r="162" spans="1:34" ht="15.95" x14ac:dyDescent="0.35">
      <c r="B162" s="59" t="s">
        <v>57</v>
      </c>
      <c r="C162" s="59" t="s">
        <v>260</v>
      </c>
      <c r="D162" s="79">
        <v>700</v>
      </c>
      <c r="E162" s="79">
        <v>700</v>
      </c>
      <c r="F162" s="84">
        <v>727.45041666666668</v>
      </c>
      <c r="G162" s="84">
        <v>754.90083333333337</v>
      </c>
      <c r="H162" s="84">
        <v>782.35125000000005</v>
      </c>
      <c r="I162" s="84">
        <v>809.80166666666673</v>
      </c>
      <c r="J162" s="84">
        <v>837.25208333333342</v>
      </c>
      <c r="K162" s="84">
        <v>864.7025000000001</v>
      </c>
      <c r="L162" s="84">
        <v>892.15291666666678</v>
      </c>
      <c r="M162" s="84">
        <v>919.60333333333347</v>
      </c>
      <c r="N162" s="84">
        <v>947.05375000000015</v>
      </c>
      <c r="O162" s="84">
        <v>974.50416666666683</v>
      </c>
      <c r="P162" s="84">
        <v>1000</v>
      </c>
      <c r="Q162" s="84">
        <v>1000</v>
      </c>
      <c r="R162" s="84">
        <v>1000</v>
      </c>
      <c r="S162" s="84">
        <v>1000</v>
      </c>
      <c r="T162" s="84">
        <v>1000</v>
      </c>
      <c r="U162" s="84">
        <v>1000</v>
      </c>
      <c r="V162" s="84">
        <v>1000</v>
      </c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1" t="s">
        <v>283</v>
      </c>
    </row>
    <row r="163" spans="1:34" ht="15.95" x14ac:dyDescent="0.35">
      <c r="B163" s="59" t="s">
        <v>57</v>
      </c>
      <c r="C163" s="59" t="s">
        <v>262</v>
      </c>
      <c r="D163" s="79">
        <v>754.95138327085397</v>
      </c>
      <c r="E163" s="79">
        <v>671.59850814066772</v>
      </c>
      <c r="F163" s="84">
        <v>681.49362606037369</v>
      </c>
      <c r="G163" s="84">
        <v>691.38874398007965</v>
      </c>
      <c r="H163" s="84">
        <v>701.28386189978562</v>
      </c>
      <c r="I163" s="84">
        <v>711.17897981949159</v>
      </c>
      <c r="J163" s="84">
        <v>721.07409773919755</v>
      </c>
      <c r="K163" s="84">
        <v>730.96921565890352</v>
      </c>
      <c r="L163" s="84">
        <v>740.86433357860949</v>
      </c>
      <c r="M163" s="84">
        <v>750.75945149831546</v>
      </c>
      <c r="N163" s="84">
        <v>760.65456941802142</v>
      </c>
      <c r="O163" s="84">
        <v>770.54968733772739</v>
      </c>
      <c r="P163" s="84">
        <v>780.44480525743336</v>
      </c>
      <c r="Q163" s="84">
        <v>790.33992317713933</v>
      </c>
      <c r="R163" s="84">
        <v>800.23504109684529</v>
      </c>
      <c r="S163" s="84">
        <v>810.13015901655126</v>
      </c>
      <c r="T163" s="84">
        <v>820.02527693625723</v>
      </c>
      <c r="U163" s="84">
        <v>829.9203948559632</v>
      </c>
      <c r="V163" s="84">
        <v>839.81551277566916</v>
      </c>
      <c r="W163" s="84">
        <v>849.71063069537513</v>
      </c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1" t="s">
        <v>283</v>
      </c>
    </row>
    <row r="164" spans="1:34" ht="15.95" x14ac:dyDescent="0.35">
      <c r="B164" s="59" t="s">
        <v>86</v>
      </c>
      <c r="C164" s="59" t="s">
        <v>264</v>
      </c>
      <c r="D164" s="79">
        <v>1000</v>
      </c>
      <c r="E164" s="79">
        <v>1000</v>
      </c>
      <c r="F164" s="84">
        <v>1480.0025000000001</v>
      </c>
      <c r="G164" s="84">
        <v>2309.5541142223369</v>
      </c>
      <c r="H164" s="84">
        <v>2794.8107009551068</v>
      </c>
      <c r="I164" s="84">
        <v>3139.1057284446738</v>
      </c>
      <c r="J164" s="84">
        <v>3406.161699222007</v>
      </c>
      <c r="K164" s="84">
        <v>3475</v>
      </c>
      <c r="L164" s="84">
        <v>3475</v>
      </c>
      <c r="M164" s="84">
        <v>3475</v>
      </c>
      <c r="N164" s="84">
        <v>3475</v>
      </c>
      <c r="O164" s="84">
        <v>3475</v>
      </c>
      <c r="P164" s="84">
        <v>3475</v>
      </c>
      <c r="Q164" s="84">
        <v>3475</v>
      </c>
      <c r="R164" s="84">
        <v>3475</v>
      </c>
      <c r="S164" s="84">
        <v>3475</v>
      </c>
      <c r="T164" s="84">
        <v>3475</v>
      </c>
      <c r="U164" s="84">
        <v>3475</v>
      </c>
      <c r="V164" s="84">
        <v>3475</v>
      </c>
      <c r="W164" s="84">
        <v>3475</v>
      </c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1" t="s">
        <v>283</v>
      </c>
    </row>
    <row r="165" spans="1:34" ht="15.95" x14ac:dyDescent="0.35">
      <c r="B165" s="59" t="s">
        <v>266</v>
      </c>
      <c r="C165" s="59" t="s">
        <v>267</v>
      </c>
      <c r="D165" s="79">
        <v>16.427898197184181</v>
      </c>
      <c r="E165" s="79">
        <v>21.421195165606697</v>
      </c>
      <c r="F165" s="84">
        <v>22.565511227974202</v>
      </c>
      <c r="G165" s="84">
        <v>23.709827290341707</v>
      </c>
      <c r="H165" s="84">
        <v>24.854143352709212</v>
      </c>
      <c r="I165" s="84">
        <v>25.998459415076717</v>
      </c>
      <c r="J165" s="84">
        <v>27.142775477444221</v>
      </c>
      <c r="K165" s="84">
        <v>28.287091539811726</v>
      </c>
      <c r="L165" s="84">
        <v>29.431407602179231</v>
      </c>
      <c r="M165" s="84">
        <v>30.575723664546736</v>
      </c>
      <c r="N165" s="84">
        <v>31.720039726914241</v>
      </c>
      <c r="O165" s="84">
        <v>32.864355789281746</v>
      </c>
      <c r="P165" s="84">
        <v>34.008671851649247</v>
      </c>
      <c r="Q165" s="84">
        <v>35.152987914016748</v>
      </c>
      <c r="R165" s="84">
        <v>36.297303976384249</v>
      </c>
      <c r="S165" s="84">
        <v>37.441620038751751</v>
      </c>
      <c r="T165" s="84">
        <v>38.585936101119252</v>
      </c>
      <c r="U165" s="84">
        <v>39.730252163486753</v>
      </c>
      <c r="V165" s="84">
        <v>40.874568225854254</v>
      </c>
      <c r="W165" s="84">
        <v>42.018884288221756</v>
      </c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1" t="s">
        <v>283</v>
      </c>
    </row>
    <row r="166" spans="1:34" ht="15.95" x14ac:dyDescent="0.35">
      <c r="A166" s="66"/>
      <c r="B166" s="59"/>
      <c r="C166" s="67"/>
      <c r="D166" s="79" t="s">
        <v>278</v>
      </c>
      <c r="E166" s="79" t="s">
        <v>278</v>
      </c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1" t="s">
        <v>283</v>
      </c>
    </row>
    <row r="167" spans="1:34" ht="15.95" x14ac:dyDescent="0.35">
      <c r="B167" s="59"/>
      <c r="C167" s="67" t="s">
        <v>46</v>
      </c>
      <c r="D167" s="79">
        <f>SUM(D150:D165)</f>
        <v>7886.4018307069091</v>
      </c>
      <c r="E167" s="79">
        <f t="shared" ref="E167:AG167" si="12">SUM(E150:E165)</f>
        <v>7895.9689831402684</v>
      </c>
      <c r="F167" s="79">
        <f t="shared" si="12"/>
        <v>11605.354545617985</v>
      </c>
      <c r="G167" s="79">
        <f t="shared" si="12"/>
        <v>14666.8483341968</v>
      </c>
      <c r="H167" s="79">
        <f t="shared" si="12"/>
        <v>16586.225449332571</v>
      </c>
      <c r="I167" s="79">
        <f t="shared" si="12"/>
        <v>17986.410899694867</v>
      </c>
      <c r="J167" s="79">
        <f t="shared" si="12"/>
        <v>19128.926474141212</v>
      </c>
      <c r="K167" s="79">
        <f t="shared" si="12"/>
        <v>19616.895929668874</v>
      </c>
      <c r="L167" s="79">
        <f t="shared" si="12"/>
        <v>19877.550420756972</v>
      </c>
      <c r="M167" s="79">
        <f t="shared" si="12"/>
        <v>20138.204911845074</v>
      </c>
      <c r="N167" s="79">
        <f t="shared" si="12"/>
        <v>20398.859402933176</v>
      </c>
      <c r="O167" s="79">
        <f t="shared" si="12"/>
        <v>16090.857493973133</v>
      </c>
      <c r="P167" s="79">
        <f t="shared" si="12"/>
        <v>16135.341761723088</v>
      </c>
      <c r="Q167" s="79">
        <f t="shared" si="12"/>
        <v>16152.830196139708</v>
      </c>
      <c r="R167" s="79">
        <f t="shared" si="12"/>
        <v>16170.318630556327</v>
      </c>
      <c r="S167" s="79">
        <f t="shared" si="12"/>
        <v>15077.807064972947</v>
      </c>
      <c r="T167" s="79">
        <f t="shared" si="12"/>
        <v>15095.295499389569</v>
      </c>
      <c r="U167" s="79">
        <f t="shared" si="12"/>
        <v>14962.783933806188</v>
      </c>
      <c r="V167" s="79">
        <f t="shared" si="12"/>
        <v>14980.272368222808</v>
      </c>
      <c r="W167" s="79">
        <f t="shared" si="12"/>
        <v>5197.7608026394282</v>
      </c>
      <c r="X167" s="79">
        <f t="shared" si="12"/>
        <v>0</v>
      </c>
      <c r="Y167" s="79">
        <f t="shared" si="12"/>
        <v>0</v>
      </c>
      <c r="Z167" s="79">
        <f t="shared" si="12"/>
        <v>0</v>
      </c>
      <c r="AA167" s="79">
        <f t="shared" si="12"/>
        <v>0</v>
      </c>
      <c r="AB167" s="79">
        <f t="shared" si="12"/>
        <v>0</v>
      </c>
      <c r="AC167" s="79">
        <f t="shared" si="12"/>
        <v>0</v>
      </c>
      <c r="AD167" s="79">
        <f t="shared" si="12"/>
        <v>0</v>
      </c>
      <c r="AE167" s="79">
        <f t="shared" si="12"/>
        <v>0</v>
      </c>
      <c r="AF167" s="79">
        <f t="shared" si="12"/>
        <v>0</v>
      </c>
      <c r="AG167" s="79">
        <f t="shared" si="12"/>
        <v>0</v>
      </c>
      <c r="AH167" s="1" t="s">
        <v>283</v>
      </c>
    </row>
    <row r="168" spans="1:34" ht="15.95" x14ac:dyDescent="0.35">
      <c r="B168" s="59"/>
      <c r="C168" s="67"/>
      <c r="D168" s="79" t="s">
        <v>278</v>
      </c>
      <c r="E168" s="79" t="s">
        <v>278</v>
      </c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1" t="s">
        <v>283</v>
      </c>
    </row>
    <row r="169" spans="1:34" ht="15.95" x14ac:dyDescent="0.35">
      <c r="B169" s="59"/>
      <c r="C169" s="67" t="s">
        <v>268</v>
      </c>
      <c r="D169" s="79" t="s">
        <v>278</v>
      </c>
      <c r="E169" s="79" t="s">
        <v>278</v>
      </c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1" t="s">
        <v>283</v>
      </c>
    </row>
    <row r="170" spans="1:34" ht="15.95" x14ac:dyDescent="0.35">
      <c r="B170" s="59" t="s">
        <v>246</v>
      </c>
      <c r="C170" s="67" t="s">
        <v>269</v>
      </c>
      <c r="D170" s="79">
        <v>200</v>
      </c>
      <c r="E170" s="79">
        <v>250</v>
      </c>
      <c r="F170" s="84">
        <v>282.82666666666665</v>
      </c>
      <c r="G170" s="84">
        <v>300</v>
      </c>
      <c r="H170" s="84">
        <v>300</v>
      </c>
      <c r="I170" s="84">
        <v>300</v>
      </c>
      <c r="J170" s="84">
        <v>300</v>
      </c>
      <c r="K170" s="84">
        <v>300</v>
      </c>
      <c r="L170" s="84">
        <v>300</v>
      </c>
      <c r="M170" s="84">
        <v>300</v>
      </c>
      <c r="N170" s="84">
        <v>300</v>
      </c>
      <c r="O170" s="84">
        <v>300</v>
      </c>
      <c r="P170" s="84">
        <v>300</v>
      </c>
      <c r="Q170" s="84">
        <v>300</v>
      </c>
      <c r="R170" s="84">
        <v>300</v>
      </c>
      <c r="S170" s="84">
        <v>300</v>
      </c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1" t="s">
        <v>283</v>
      </c>
    </row>
    <row r="171" spans="1:34" ht="15.95" x14ac:dyDescent="0.35">
      <c r="B171" s="59" t="s">
        <v>246</v>
      </c>
      <c r="C171" s="67" t="s">
        <v>270</v>
      </c>
      <c r="D171" s="79">
        <v>200</v>
      </c>
      <c r="E171" s="79">
        <v>250</v>
      </c>
      <c r="F171" s="84">
        <v>275</v>
      </c>
      <c r="G171" s="84">
        <v>300</v>
      </c>
      <c r="H171" s="84">
        <v>325</v>
      </c>
      <c r="I171" s="84">
        <v>350</v>
      </c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1" t="s">
        <v>283</v>
      </c>
    </row>
    <row r="172" spans="1:34" ht="15.95" x14ac:dyDescent="0.35">
      <c r="B172" s="59" t="s">
        <v>82</v>
      </c>
      <c r="C172" s="67" t="s">
        <v>271</v>
      </c>
      <c r="D172" s="79">
        <v>10000</v>
      </c>
      <c r="E172" s="79">
        <v>10000</v>
      </c>
      <c r="F172" s="84">
        <v>10000</v>
      </c>
      <c r="G172" s="84">
        <v>10000</v>
      </c>
      <c r="H172" s="84">
        <v>10000</v>
      </c>
      <c r="I172" s="84">
        <v>10000</v>
      </c>
      <c r="J172" s="84">
        <v>10000</v>
      </c>
      <c r="K172" s="84">
        <v>10000</v>
      </c>
      <c r="L172" s="84">
        <v>10000</v>
      </c>
      <c r="M172" s="84">
        <v>10000</v>
      </c>
      <c r="N172" s="84">
        <v>10000</v>
      </c>
      <c r="O172" s="84">
        <v>10000</v>
      </c>
      <c r="P172" s="84">
        <v>10000</v>
      </c>
      <c r="Q172" s="84">
        <v>10000</v>
      </c>
      <c r="R172" s="84">
        <v>10000</v>
      </c>
      <c r="S172" s="84">
        <v>10000</v>
      </c>
      <c r="T172" s="84">
        <v>10000</v>
      </c>
      <c r="U172" s="84">
        <v>10000</v>
      </c>
      <c r="V172" s="84">
        <v>10000</v>
      </c>
      <c r="W172" s="84">
        <v>10000</v>
      </c>
      <c r="X172" s="84">
        <v>10000</v>
      </c>
      <c r="Y172" s="84">
        <v>10000</v>
      </c>
      <c r="Z172" s="80"/>
      <c r="AA172" s="80"/>
      <c r="AB172" s="80"/>
      <c r="AC172" s="80"/>
      <c r="AD172" s="80"/>
      <c r="AE172" s="80"/>
      <c r="AF172" s="80"/>
      <c r="AG172" s="80"/>
      <c r="AH172" s="1" t="s">
        <v>283</v>
      </c>
    </row>
    <row r="173" spans="1:34" ht="15.95" x14ac:dyDescent="0.35">
      <c r="B173" s="59" t="s">
        <v>246</v>
      </c>
      <c r="C173" s="67" t="s">
        <v>272</v>
      </c>
      <c r="D173" s="79">
        <v>1000</v>
      </c>
      <c r="E173" s="79">
        <v>1500</v>
      </c>
      <c r="F173" s="84">
        <v>3407.2</v>
      </c>
      <c r="G173" s="84">
        <v>5316.9591118787612</v>
      </c>
      <c r="H173" s="84">
        <v>6434.0965777383753</v>
      </c>
      <c r="I173" s="84">
        <v>7226.7182237575225</v>
      </c>
      <c r="J173" s="84">
        <v>7841.5233363384332</v>
      </c>
      <c r="K173" s="84">
        <v>8000</v>
      </c>
      <c r="L173" s="84">
        <v>8000</v>
      </c>
      <c r="M173" s="84">
        <v>8000</v>
      </c>
      <c r="N173" s="84">
        <v>8000</v>
      </c>
      <c r="O173" s="84">
        <v>8000</v>
      </c>
      <c r="P173" s="84">
        <v>8000</v>
      </c>
      <c r="Q173" s="84">
        <v>8000</v>
      </c>
      <c r="R173" s="84">
        <v>8000</v>
      </c>
      <c r="S173" s="84">
        <v>8000</v>
      </c>
      <c r="T173" s="84">
        <v>8000</v>
      </c>
      <c r="U173" s="84">
        <v>8000</v>
      </c>
      <c r="V173" s="84">
        <v>8000</v>
      </c>
      <c r="W173" s="84">
        <v>8000</v>
      </c>
      <c r="X173" s="84">
        <v>8000</v>
      </c>
      <c r="Y173" s="84">
        <v>8000</v>
      </c>
      <c r="Z173" s="80"/>
      <c r="AA173" s="80"/>
      <c r="AB173" s="80"/>
      <c r="AC173" s="80"/>
      <c r="AD173" s="80"/>
      <c r="AE173" s="80"/>
      <c r="AF173" s="80"/>
      <c r="AG173" s="80"/>
      <c r="AH173" s="1" t="s">
        <v>283</v>
      </c>
    </row>
    <row r="174" spans="1:34" ht="15.95" x14ac:dyDescent="0.35">
      <c r="B174" s="59" t="s">
        <v>246</v>
      </c>
      <c r="C174" s="67" t="s">
        <v>273</v>
      </c>
      <c r="D174" s="79">
        <v>150</v>
      </c>
      <c r="E174" s="79">
        <v>150</v>
      </c>
      <c r="F174" s="84">
        <v>150</v>
      </c>
      <c r="G174" s="84">
        <v>150</v>
      </c>
      <c r="H174" s="84">
        <v>150</v>
      </c>
      <c r="I174" s="84">
        <v>150</v>
      </c>
      <c r="J174" s="84">
        <v>150</v>
      </c>
      <c r="K174" s="84">
        <v>150</v>
      </c>
      <c r="L174" s="84">
        <v>150</v>
      </c>
      <c r="M174" s="84">
        <v>150</v>
      </c>
      <c r="N174" s="84">
        <v>150</v>
      </c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1" t="s">
        <v>283</v>
      </c>
    </row>
    <row r="175" spans="1:34" ht="15.95" x14ac:dyDescent="0.35">
      <c r="B175" s="59" t="s">
        <v>57</v>
      </c>
      <c r="C175" s="67" t="s">
        <v>274</v>
      </c>
      <c r="D175" s="79">
        <v>250</v>
      </c>
      <c r="E175" s="79">
        <v>250</v>
      </c>
      <c r="F175" s="84">
        <v>250</v>
      </c>
      <c r="G175" s="84">
        <v>250</v>
      </c>
      <c r="H175" s="84">
        <v>250</v>
      </c>
      <c r="I175" s="84">
        <v>250</v>
      </c>
      <c r="J175" s="84">
        <v>250</v>
      </c>
      <c r="K175" s="84">
        <v>250</v>
      </c>
      <c r="L175" s="84">
        <v>250</v>
      </c>
      <c r="M175" s="84">
        <v>250</v>
      </c>
      <c r="N175" s="84">
        <v>250</v>
      </c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1" t="s">
        <v>283</v>
      </c>
    </row>
    <row r="176" spans="1:34" ht="15.95" x14ac:dyDescent="0.35">
      <c r="B176" s="59" t="s">
        <v>57</v>
      </c>
      <c r="C176" s="67" t="s">
        <v>275</v>
      </c>
      <c r="D176" s="79">
        <v>300</v>
      </c>
      <c r="E176" s="79">
        <v>350</v>
      </c>
      <c r="F176" s="84">
        <v>350</v>
      </c>
      <c r="G176" s="84">
        <v>350</v>
      </c>
      <c r="H176" s="84">
        <v>350</v>
      </c>
      <c r="I176" s="84">
        <v>350</v>
      </c>
      <c r="J176" s="84">
        <v>350</v>
      </c>
      <c r="K176" s="84">
        <v>350</v>
      </c>
      <c r="L176" s="84">
        <v>350</v>
      </c>
      <c r="M176" s="84">
        <v>350</v>
      </c>
      <c r="N176" s="84">
        <v>350</v>
      </c>
      <c r="O176" s="84">
        <v>350</v>
      </c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1" t="s">
        <v>283</v>
      </c>
    </row>
    <row r="177" spans="2:34" ht="15.95" x14ac:dyDescent="0.35">
      <c r="B177" s="59" t="s">
        <v>276</v>
      </c>
      <c r="C177" s="67" t="s">
        <v>277</v>
      </c>
      <c r="D177" s="79">
        <v>200</v>
      </c>
      <c r="E177" s="79">
        <v>200</v>
      </c>
      <c r="F177" s="84">
        <v>309.60789567869273</v>
      </c>
      <c r="G177" s="84">
        <v>321.44601296008352</v>
      </c>
      <c r="H177" s="84">
        <v>330.62837009666322</v>
      </c>
      <c r="I177" s="84">
        <v>338.1309021587345</v>
      </c>
      <c r="J177" s="84">
        <v>344.47420263362613</v>
      </c>
      <c r="K177" s="84">
        <v>349.96901944012524</v>
      </c>
      <c r="L177" s="84">
        <v>354.81579135738542</v>
      </c>
      <c r="M177" s="84">
        <v>359.15137657670499</v>
      </c>
      <c r="N177" s="84">
        <v>363.07339047565296</v>
      </c>
      <c r="O177" s="84">
        <v>366.65390863877622</v>
      </c>
      <c r="P177" s="84">
        <v>369.94766605954226</v>
      </c>
      <c r="Q177" s="84">
        <v>372.99720911366791</v>
      </c>
      <c r="R177" s="84">
        <v>375.83626577535597</v>
      </c>
      <c r="S177" s="84">
        <v>378.49202592016701</v>
      </c>
      <c r="T177" s="84">
        <v>380.98672910791333</v>
      </c>
      <c r="U177" s="84">
        <v>383.33879783742719</v>
      </c>
      <c r="V177" s="84">
        <v>385.56366399269905</v>
      </c>
      <c r="W177" s="84">
        <v>387.67438305674671</v>
      </c>
      <c r="X177" s="84">
        <v>389.68209831231889</v>
      </c>
      <c r="Y177" s="84">
        <v>391.59639695569473</v>
      </c>
      <c r="Z177" s="84">
        <v>393.42558698548453</v>
      </c>
      <c r="AA177" s="84">
        <v>395.17691511881799</v>
      </c>
      <c r="AB177" s="80"/>
      <c r="AC177" s="80"/>
      <c r="AD177" s="80"/>
      <c r="AE177" s="80"/>
      <c r="AF177" s="80"/>
      <c r="AG177" s="80"/>
      <c r="AH177" s="1" t="s">
        <v>283</v>
      </c>
    </row>
    <row r="178" spans="2:34" ht="15.95" x14ac:dyDescent="0.35">
      <c r="B178" s="59"/>
      <c r="C178" s="67" t="s">
        <v>46</v>
      </c>
      <c r="D178" s="79">
        <f>SUM(D170:D177)</f>
        <v>12300</v>
      </c>
      <c r="E178" s="79">
        <f t="shared" ref="E178:AG178" si="13">SUM(E170:E177)</f>
        <v>12950</v>
      </c>
      <c r="F178" s="79">
        <f t="shared" si="13"/>
        <v>15024.634562345358</v>
      </c>
      <c r="G178" s="79">
        <f t="shared" si="13"/>
        <v>16988.405124838846</v>
      </c>
      <c r="H178" s="79">
        <f t="shared" si="13"/>
        <v>18139.724947835039</v>
      </c>
      <c r="I178" s="79">
        <f t="shared" si="13"/>
        <v>18964.849125916255</v>
      </c>
      <c r="J178" s="79">
        <f t="shared" si="13"/>
        <v>19235.997538972057</v>
      </c>
      <c r="K178" s="79">
        <f t="shared" si="13"/>
        <v>19399.969019440126</v>
      </c>
      <c r="L178" s="79">
        <f t="shared" si="13"/>
        <v>19404.815791357385</v>
      </c>
      <c r="M178" s="79">
        <f t="shared" si="13"/>
        <v>19409.151376576705</v>
      </c>
      <c r="N178" s="79">
        <f t="shared" si="13"/>
        <v>19413.073390475653</v>
      </c>
      <c r="O178" s="79">
        <f t="shared" si="13"/>
        <v>19016.653908638775</v>
      </c>
      <c r="P178" s="79">
        <f t="shared" si="13"/>
        <v>18669.947666059543</v>
      </c>
      <c r="Q178" s="79">
        <f t="shared" si="13"/>
        <v>18672.99720911367</v>
      </c>
      <c r="R178" s="79">
        <f t="shared" si="13"/>
        <v>18675.836265775357</v>
      </c>
      <c r="S178" s="79">
        <f t="shared" si="13"/>
        <v>18678.492025920168</v>
      </c>
      <c r="T178" s="79">
        <f t="shared" si="13"/>
        <v>18380.986729107914</v>
      </c>
      <c r="U178" s="79">
        <f t="shared" si="13"/>
        <v>18383.338797837427</v>
      </c>
      <c r="V178" s="79">
        <f t="shared" si="13"/>
        <v>18385.5636639927</v>
      </c>
      <c r="W178" s="79">
        <f t="shared" si="13"/>
        <v>18387.674383056747</v>
      </c>
      <c r="X178" s="79">
        <f t="shared" si="13"/>
        <v>18389.682098312318</v>
      </c>
      <c r="Y178" s="79">
        <f t="shared" si="13"/>
        <v>18391.596396955694</v>
      </c>
      <c r="Z178" s="79">
        <f t="shared" si="13"/>
        <v>393.42558698548453</v>
      </c>
      <c r="AA178" s="79">
        <f t="shared" si="13"/>
        <v>395.17691511881799</v>
      </c>
      <c r="AB178" s="79">
        <f t="shared" si="13"/>
        <v>0</v>
      </c>
      <c r="AC178" s="79">
        <f t="shared" si="13"/>
        <v>0</v>
      </c>
      <c r="AD178" s="79">
        <f t="shared" si="13"/>
        <v>0</v>
      </c>
      <c r="AE178" s="79">
        <f t="shared" si="13"/>
        <v>0</v>
      </c>
      <c r="AF178" s="79">
        <f t="shared" si="13"/>
        <v>0</v>
      </c>
      <c r="AG178" s="79">
        <f t="shared" si="13"/>
        <v>0</v>
      </c>
      <c r="AH178" s="1" t="s">
        <v>283</v>
      </c>
    </row>
    <row r="179" spans="2:34" ht="15.95" x14ac:dyDescent="0.35">
      <c r="B179" s="59"/>
      <c r="C179" s="67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90"/>
      <c r="P179" s="90"/>
      <c r="Q179" s="90"/>
      <c r="AH179" s="1" t="s">
        <v>283</v>
      </c>
    </row>
    <row r="180" spans="2:34" ht="15.95" x14ac:dyDescent="0.35">
      <c r="B180" s="59"/>
      <c r="C180" s="67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90"/>
      <c r="P180" s="90"/>
      <c r="Q180" s="90"/>
    </row>
    <row r="181" spans="2:34" ht="15.95" x14ac:dyDescent="0.35">
      <c r="B181" s="59"/>
      <c r="C181" s="6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AH181" s="1" t="s">
        <v>283</v>
      </c>
    </row>
    <row r="182" spans="2:34" ht="15.95" x14ac:dyDescent="0.35">
      <c r="B182" s="59"/>
      <c r="C182" s="67"/>
      <c r="D182" s="91">
        <v>2021</v>
      </c>
      <c r="E182" s="91">
        <v>2022</v>
      </c>
      <c r="F182" s="91">
        <v>2023</v>
      </c>
      <c r="G182" s="91">
        <v>2024</v>
      </c>
      <c r="H182" s="91">
        <v>2025</v>
      </c>
      <c r="I182" s="91">
        <v>2026</v>
      </c>
      <c r="J182" s="91">
        <v>2027</v>
      </c>
      <c r="K182" s="91">
        <v>2028</v>
      </c>
      <c r="L182" s="91">
        <v>2029</v>
      </c>
      <c r="M182" s="91">
        <v>2030</v>
      </c>
      <c r="N182" s="91">
        <v>2031</v>
      </c>
      <c r="O182" s="91">
        <v>2032</v>
      </c>
      <c r="P182" s="91">
        <v>2033</v>
      </c>
      <c r="Q182" s="91">
        <v>2034</v>
      </c>
      <c r="R182" s="91">
        <v>2035</v>
      </c>
      <c r="S182" s="91">
        <v>2036</v>
      </c>
      <c r="T182" s="91">
        <v>2037</v>
      </c>
      <c r="U182" s="91">
        <v>2038</v>
      </c>
      <c r="V182" s="91">
        <v>2039</v>
      </c>
      <c r="W182" s="91">
        <v>2040</v>
      </c>
      <c r="X182" s="91">
        <v>2041</v>
      </c>
      <c r="Y182" s="91">
        <v>2042</v>
      </c>
      <c r="Z182" s="91">
        <v>2043</v>
      </c>
      <c r="AA182" s="91">
        <v>2044</v>
      </c>
      <c r="AB182" s="91">
        <v>2045</v>
      </c>
      <c r="AC182" s="91">
        <v>2046</v>
      </c>
      <c r="AD182" s="91">
        <v>2047</v>
      </c>
      <c r="AE182" s="91">
        <v>2048</v>
      </c>
      <c r="AF182" s="91">
        <v>2049</v>
      </c>
      <c r="AG182" s="91">
        <v>2050</v>
      </c>
      <c r="AH182" s="1" t="s">
        <v>283</v>
      </c>
    </row>
    <row r="183" spans="2:34" ht="15.95" x14ac:dyDescent="0.35">
      <c r="B183" s="59"/>
      <c r="C183" s="74" t="s">
        <v>284</v>
      </c>
      <c r="D183" s="79">
        <f t="shared" ref="D183:AG183" si="14">SUM(D12,D24,D35,D42,D47,D51,D59,D64)</f>
        <v>58251</v>
      </c>
      <c r="E183" s="79">
        <f t="shared" si="14"/>
        <v>58301</v>
      </c>
      <c r="F183" s="79">
        <f t="shared" si="14"/>
        <v>56200.357013809487</v>
      </c>
      <c r="G183" s="79">
        <f t="shared" si="14"/>
        <v>52772.569482025567</v>
      </c>
      <c r="H183" s="79">
        <f t="shared" si="14"/>
        <v>53435.634223038345</v>
      </c>
      <c r="I183" s="79">
        <f t="shared" si="14"/>
        <v>41083.62745575999</v>
      </c>
      <c r="J183" s="79">
        <f t="shared" si="14"/>
        <v>41631.784319699982</v>
      </c>
      <c r="K183" s="79">
        <f t="shared" si="14"/>
        <v>41769.116183592298</v>
      </c>
      <c r="L183" s="79">
        <f t="shared" si="14"/>
        <v>37884.83137757545</v>
      </c>
      <c r="M183" s="79">
        <f t="shared" si="14"/>
        <v>38312.521574371945</v>
      </c>
      <c r="N183" s="79">
        <f t="shared" si="14"/>
        <v>37759.211771168433</v>
      </c>
      <c r="O183" s="79">
        <f t="shared" si="14"/>
        <v>7891.3333333333367</v>
      </c>
      <c r="P183" s="79">
        <f t="shared" si="14"/>
        <v>8065.4666666666708</v>
      </c>
      <c r="Q183" s="79">
        <f t="shared" si="14"/>
        <v>8239.600000000004</v>
      </c>
      <c r="R183" s="79">
        <f t="shared" si="14"/>
        <v>8413.7333333333372</v>
      </c>
      <c r="S183" s="79">
        <f t="shared" si="14"/>
        <v>8587.8666666666722</v>
      </c>
      <c r="T183" s="79">
        <f t="shared" si="14"/>
        <v>8762.0000000000055</v>
      </c>
      <c r="U183" s="79">
        <f t="shared" si="14"/>
        <v>8936.1333333333387</v>
      </c>
      <c r="V183" s="79">
        <f t="shared" si="14"/>
        <v>9110.2666666666719</v>
      </c>
      <c r="W183" s="79">
        <f t="shared" si="14"/>
        <v>5275.0000000000018</v>
      </c>
      <c r="X183" s="79">
        <f t="shared" si="14"/>
        <v>4370.8333333333348</v>
      </c>
      <c r="Y183" s="79">
        <f t="shared" si="14"/>
        <v>4466.6666666666679</v>
      </c>
      <c r="Z183" s="79">
        <f t="shared" si="14"/>
        <v>4562.5000000000009</v>
      </c>
      <c r="AA183" s="79">
        <f t="shared" si="14"/>
        <v>0</v>
      </c>
      <c r="AB183" s="79">
        <f t="shared" si="14"/>
        <v>0</v>
      </c>
      <c r="AC183" s="79">
        <f t="shared" si="14"/>
        <v>0</v>
      </c>
      <c r="AD183" s="79">
        <f t="shared" si="14"/>
        <v>0</v>
      </c>
      <c r="AE183" s="79">
        <f t="shared" si="14"/>
        <v>0</v>
      </c>
      <c r="AF183" s="79">
        <f t="shared" si="14"/>
        <v>0</v>
      </c>
      <c r="AG183" s="79">
        <f t="shared" si="14"/>
        <v>0</v>
      </c>
      <c r="AH183" s="1" t="s">
        <v>283</v>
      </c>
    </row>
    <row r="184" spans="2:34" ht="15.95" x14ac:dyDescent="0.35">
      <c r="B184" s="59"/>
      <c r="C184" s="74" t="s">
        <v>285</v>
      </c>
      <c r="D184" s="79">
        <f t="shared" ref="D184:AG184" si="15">SUM(D98,D120,D133,D146,D167,D178)</f>
        <v>56438.068650845293</v>
      </c>
      <c r="E184" s="79">
        <f t="shared" si="15"/>
        <v>57951.273119238278</v>
      </c>
      <c r="F184" s="79">
        <f t="shared" si="15"/>
        <v>62234.425961354667</v>
      </c>
      <c r="G184" s="79">
        <f t="shared" si="15"/>
        <v>61727.299193395127</v>
      </c>
      <c r="H184" s="79">
        <f t="shared" si="15"/>
        <v>59966.510145367633</v>
      </c>
      <c r="I184" s="79">
        <f t="shared" si="15"/>
        <v>53866.144249802659</v>
      </c>
      <c r="J184" s="79">
        <f t="shared" si="15"/>
        <v>53907.851810050022</v>
      </c>
      <c r="K184" s="79">
        <f t="shared" si="15"/>
        <v>54781.117478213506</v>
      </c>
      <c r="L184" s="79">
        <f t="shared" si="15"/>
        <v>55267.943473386607</v>
      </c>
      <c r="M184" s="79">
        <f t="shared" si="15"/>
        <v>53456.792341204797</v>
      </c>
      <c r="N184" s="79">
        <f t="shared" si="15"/>
        <v>39811.932793408829</v>
      </c>
      <c r="O184" s="79">
        <f t="shared" si="15"/>
        <v>35107.511402611912</v>
      </c>
      <c r="P184" s="79">
        <f t="shared" si="15"/>
        <v>34805.289427782627</v>
      </c>
      <c r="Q184" s="79">
        <f t="shared" si="15"/>
        <v>34825.827405253382</v>
      </c>
      <c r="R184" s="79">
        <f t="shared" si="15"/>
        <v>34846.154896331682</v>
      </c>
      <c r="S184" s="79">
        <f t="shared" si="15"/>
        <v>33756.299090893117</v>
      </c>
      <c r="T184" s="79">
        <f t="shared" si="15"/>
        <v>33476.282228497483</v>
      </c>
      <c r="U184" s="79">
        <f t="shared" si="15"/>
        <v>33346.122731643612</v>
      </c>
      <c r="V184" s="79">
        <f t="shared" si="15"/>
        <v>33365.836032215506</v>
      </c>
      <c r="W184" s="79">
        <f t="shared" si="15"/>
        <v>23585.435185696173</v>
      </c>
      <c r="X184" s="79">
        <f t="shared" si="15"/>
        <v>18389.682098312318</v>
      </c>
      <c r="Y184" s="79">
        <f t="shared" si="15"/>
        <v>18391.596396955694</v>
      </c>
      <c r="Z184" s="79">
        <f t="shared" si="15"/>
        <v>393.42558698548453</v>
      </c>
      <c r="AA184" s="79">
        <f t="shared" si="15"/>
        <v>395.17691511881799</v>
      </c>
      <c r="AB184" s="79">
        <f t="shared" si="15"/>
        <v>0</v>
      </c>
      <c r="AC184" s="79">
        <f t="shared" si="15"/>
        <v>0</v>
      </c>
      <c r="AD184" s="79">
        <f t="shared" si="15"/>
        <v>0</v>
      </c>
      <c r="AE184" s="79">
        <f t="shared" si="15"/>
        <v>0</v>
      </c>
      <c r="AF184" s="79">
        <f t="shared" si="15"/>
        <v>0</v>
      </c>
      <c r="AG184" s="79">
        <f t="shared" si="15"/>
        <v>0</v>
      </c>
      <c r="AH184" s="1" t="s">
        <v>283</v>
      </c>
    </row>
    <row r="185" spans="2:34" ht="15.95" x14ac:dyDescent="0.35">
      <c r="B185" s="59"/>
      <c r="C185" s="74" t="s">
        <v>286</v>
      </c>
      <c r="D185" s="79">
        <v>0</v>
      </c>
      <c r="E185" s="79">
        <v>0</v>
      </c>
      <c r="F185" s="79">
        <v>0</v>
      </c>
      <c r="G185" s="79">
        <v>0</v>
      </c>
      <c r="H185" s="79">
        <v>0</v>
      </c>
      <c r="I185" s="79">
        <v>0</v>
      </c>
      <c r="J185" s="79">
        <v>0</v>
      </c>
      <c r="K185" s="79">
        <v>0</v>
      </c>
      <c r="L185" s="79">
        <v>0</v>
      </c>
      <c r="M185" s="79">
        <v>0</v>
      </c>
      <c r="N185" s="79">
        <v>0</v>
      </c>
      <c r="O185" s="79">
        <v>0</v>
      </c>
      <c r="P185" s="79">
        <v>0</v>
      </c>
      <c r="Q185" s="79">
        <v>0</v>
      </c>
      <c r="R185" s="79">
        <v>0</v>
      </c>
      <c r="S185" s="79">
        <v>0</v>
      </c>
      <c r="T185" s="79">
        <v>0</v>
      </c>
      <c r="U185" s="79">
        <v>0</v>
      </c>
      <c r="V185" s="79">
        <v>0</v>
      </c>
      <c r="W185" s="79">
        <v>0</v>
      </c>
      <c r="X185" s="79">
        <v>0</v>
      </c>
      <c r="Y185" s="79">
        <v>0</v>
      </c>
      <c r="Z185" s="79">
        <v>0</v>
      </c>
      <c r="AA185" s="79">
        <v>0</v>
      </c>
      <c r="AB185" s="79">
        <v>0</v>
      </c>
      <c r="AC185" s="79">
        <v>0</v>
      </c>
      <c r="AD185" s="79">
        <v>0</v>
      </c>
      <c r="AE185" s="79">
        <v>0</v>
      </c>
      <c r="AF185" s="79">
        <v>0</v>
      </c>
      <c r="AG185" s="79">
        <v>0</v>
      </c>
      <c r="AH185" s="1" t="s">
        <v>283</v>
      </c>
    </row>
    <row r="186" spans="2:34" ht="15.95" x14ac:dyDescent="0.35">
      <c r="B186" s="59"/>
      <c r="C186" s="74" t="s">
        <v>287</v>
      </c>
      <c r="D186" s="79">
        <f>SUM(D183:D185)</f>
        <v>114689.06865084529</v>
      </c>
      <c r="E186" s="79">
        <f t="shared" ref="E186:AG186" si="16">SUM(E183:E185)</f>
        <v>116252.27311923828</v>
      </c>
      <c r="F186" s="79">
        <f t="shared" si="16"/>
        <v>118434.78297516415</v>
      </c>
      <c r="G186" s="79">
        <f t="shared" si="16"/>
        <v>114499.8686754207</v>
      </c>
      <c r="H186" s="79">
        <f t="shared" si="16"/>
        <v>113402.14436840598</v>
      </c>
      <c r="I186" s="79">
        <f t="shared" si="16"/>
        <v>94949.771705562656</v>
      </c>
      <c r="J186" s="79">
        <f t="shared" si="16"/>
        <v>95539.636129749997</v>
      </c>
      <c r="K186" s="79">
        <f t="shared" si="16"/>
        <v>96550.233661805803</v>
      </c>
      <c r="L186" s="79">
        <f t="shared" si="16"/>
        <v>93152.774850962058</v>
      </c>
      <c r="M186" s="79">
        <f t="shared" si="16"/>
        <v>91769.313915576742</v>
      </c>
      <c r="N186" s="79">
        <f t="shared" si="16"/>
        <v>77571.144564577262</v>
      </c>
      <c r="O186" s="79">
        <f t="shared" si="16"/>
        <v>42998.844735945248</v>
      </c>
      <c r="P186" s="79">
        <f t="shared" si="16"/>
        <v>42870.756094449302</v>
      </c>
      <c r="Q186" s="79">
        <f t="shared" si="16"/>
        <v>43065.427405253387</v>
      </c>
      <c r="R186" s="79">
        <f t="shared" si="16"/>
        <v>43259.888229665019</v>
      </c>
      <c r="S186" s="79">
        <f t="shared" si="16"/>
        <v>42344.165757559793</v>
      </c>
      <c r="T186" s="79">
        <f t="shared" si="16"/>
        <v>42238.28222849749</v>
      </c>
      <c r="U186" s="79">
        <f t="shared" si="16"/>
        <v>42282.256064976951</v>
      </c>
      <c r="V186" s="79">
        <f t="shared" si="16"/>
        <v>42476.102698882176</v>
      </c>
      <c r="W186" s="79">
        <f t="shared" si="16"/>
        <v>28860.435185696173</v>
      </c>
      <c r="X186" s="79">
        <f t="shared" si="16"/>
        <v>22760.515431645654</v>
      </c>
      <c r="Y186" s="79">
        <f t="shared" si="16"/>
        <v>22858.263063622362</v>
      </c>
      <c r="Z186" s="79">
        <f t="shared" si="16"/>
        <v>4955.9255869854851</v>
      </c>
      <c r="AA186" s="79">
        <f t="shared" si="16"/>
        <v>395.17691511881799</v>
      </c>
      <c r="AB186" s="79">
        <f t="shared" si="16"/>
        <v>0</v>
      </c>
      <c r="AC186" s="79">
        <f t="shared" si="16"/>
        <v>0</v>
      </c>
      <c r="AD186" s="79">
        <f t="shared" si="16"/>
        <v>0</v>
      </c>
      <c r="AE186" s="79">
        <f t="shared" si="16"/>
        <v>0</v>
      </c>
      <c r="AF186" s="79">
        <f t="shared" si="16"/>
        <v>0</v>
      </c>
      <c r="AG186" s="79">
        <f t="shared" si="16"/>
        <v>0</v>
      </c>
    </row>
    <row r="187" spans="2:34" ht="15.95" x14ac:dyDescent="0.35">
      <c r="B187" s="59"/>
      <c r="C187" s="67"/>
    </row>
    <row r="188" spans="2:34" ht="15.95" x14ac:dyDescent="0.35">
      <c r="B188" s="59"/>
      <c r="C188" s="67"/>
    </row>
  </sheetData>
  <mergeCells count="2">
    <mergeCell ref="D3:E3"/>
    <mergeCell ref="F3:AG3"/>
  </mergeCells>
  <pageMargins left="0.17" right="0.24" top="0.6" bottom="0.43" header="0.37" footer="0.19"/>
  <pageSetup scale="65" fitToHeight="3" orientation="landscape" horizontalDpi="300" r:id="rId1"/>
  <headerFooter alignWithMargins="0">
    <oddHeader>&amp;C&amp;"Arial,Bold"&amp;16LRP PRODUCTION (AF)&amp;R&amp;12&amp;D/&amp;T</oddHeader>
    <oddFooter>&amp;L&amp;F&amp;C&amp;A&amp;R&amp;12&amp;D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7"/>
  <sheetViews>
    <sheetView topLeftCell="B3" zoomScale="75" zoomScaleNormal="75" workbookViewId="0">
      <pane xSplit="2" ySplit="5" topLeftCell="D167" activePane="bottomRight" state="frozen"/>
      <selection activeCell="B3" sqref="B3"/>
      <selection pane="topRight" activeCell="D3" sqref="D3"/>
      <selection pane="bottomLeft" activeCell="B8" sqref="B8"/>
      <selection pane="bottomRight" activeCell="E11" sqref="E11"/>
    </sheetView>
  </sheetViews>
  <sheetFormatPr defaultRowHeight="15.95" x14ac:dyDescent="0.35"/>
  <cols>
    <col min="1" max="1" width="15.75" style="92" customWidth="1"/>
    <col min="2" max="2" width="16.1640625" style="92" bestFit="1" customWidth="1"/>
    <col min="3" max="3" width="56.75" style="70" customWidth="1"/>
    <col min="4" max="25" width="11.4140625" style="70" bestFit="1" customWidth="1"/>
    <col min="26" max="35" width="9.4140625" style="70" bestFit="1" customWidth="1"/>
    <col min="36" max="256" width="9.1640625" style="1"/>
    <col min="257" max="257" width="15.75" style="1" customWidth="1"/>
    <col min="258" max="258" width="16.1640625" style="1" bestFit="1" customWidth="1"/>
    <col min="259" max="259" width="56.75" style="1" customWidth="1"/>
    <col min="260" max="281" width="11.4140625" style="1" bestFit="1" customWidth="1"/>
    <col min="282" max="291" width="9.4140625" style="1" bestFit="1" customWidth="1"/>
    <col min="292" max="512" width="9.1640625" style="1"/>
    <col min="513" max="513" width="15.75" style="1" customWidth="1"/>
    <col min="514" max="514" width="16.1640625" style="1" bestFit="1" customWidth="1"/>
    <col min="515" max="515" width="56.75" style="1" customWidth="1"/>
    <col min="516" max="537" width="11.4140625" style="1" bestFit="1" customWidth="1"/>
    <col min="538" max="547" width="9.4140625" style="1" bestFit="1" customWidth="1"/>
    <col min="548" max="768" width="9.1640625" style="1"/>
    <col min="769" max="769" width="15.75" style="1" customWidth="1"/>
    <col min="770" max="770" width="16.1640625" style="1" bestFit="1" customWidth="1"/>
    <col min="771" max="771" width="56.75" style="1" customWidth="1"/>
    <col min="772" max="793" width="11.4140625" style="1" bestFit="1" customWidth="1"/>
    <col min="794" max="803" width="9.4140625" style="1" bestFit="1" customWidth="1"/>
    <col min="804" max="1024" width="9.1640625" style="1"/>
    <col min="1025" max="1025" width="15.75" style="1" customWidth="1"/>
    <col min="1026" max="1026" width="16.1640625" style="1" bestFit="1" customWidth="1"/>
    <col min="1027" max="1027" width="56.75" style="1" customWidth="1"/>
    <col min="1028" max="1049" width="11.4140625" style="1" bestFit="1" customWidth="1"/>
    <col min="1050" max="1059" width="9.4140625" style="1" bestFit="1" customWidth="1"/>
    <col min="1060" max="1280" width="9.1640625" style="1"/>
    <col min="1281" max="1281" width="15.75" style="1" customWidth="1"/>
    <col min="1282" max="1282" width="16.1640625" style="1" bestFit="1" customWidth="1"/>
    <col min="1283" max="1283" width="56.75" style="1" customWidth="1"/>
    <col min="1284" max="1305" width="11.4140625" style="1" bestFit="1" customWidth="1"/>
    <col min="1306" max="1315" width="9.4140625" style="1" bestFit="1" customWidth="1"/>
    <col min="1316" max="1536" width="9.1640625" style="1"/>
    <col min="1537" max="1537" width="15.75" style="1" customWidth="1"/>
    <col min="1538" max="1538" width="16.1640625" style="1" bestFit="1" customWidth="1"/>
    <col min="1539" max="1539" width="56.75" style="1" customWidth="1"/>
    <col min="1540" max="1561" width="11.4140625" style="1" bestFit="1" customWidth="1"/>
    <col min="1562" max="1571" width="9.4140625" style="1" bestFit="1" customWidth="1"/>
    <col min="1572" max="1792" width="9.1640625" style="1"/>
    <col min="1793" max="1793" width="15.75" style="1" customWidth="1"/>
    <col min="1794" max="1794" width="16.1640625" style="1" bestFit="1" customWidth="1"/>
    <col min="1795" max="1795" width="56.75" style="1" customWidth="1"/>
    <col min="1796" max="1817" width="11.4140625" style="1" bestFit="1" customWidth="1"/>
    <col min="1818" max="1827" width="9.4140625" style="1" bestFit="1" customWidth="1"/>
    <col min="1828" max="2048" width="9.1640625" style="1"/>
    <col min="2049" max="2049" width="15.75" style="1" customWidth="1"/>
    <col min="2050" max="2050" width="16.1640625" style="1" bestFit="1" customWidth="1"/>
    <col min="2051" max="2051" width="56.75" style="1" customWidth="1"/>
    <col min="2052" max="2073" width="11.4140625" style="1" bestFit="1" customWidth="1"/>
    <col min="2074" max="2083" width="9.4140625" style="1" bestFit="1" customWidth="1"/>
    <col min="2084" max="2304" width="9.1640625" style="1"/>
    <col min="2305" max="2305" width="15.75" style="1" customWidth="1"/>
    <col min="2306" max="2306" width="16.1640625" style="1" bestFit="1" customWidth="1"/>
    <col min="2307" max="2307" width="56.75" style="1" customWidth="1"/>
    <col min="2308" max="2329" width="11.4140625" style="1" bestFit="1" customWidth="1"/>
    <col min="2330" max="2339" width="9.4140625" style="1" bestFit="1" customWidth="1"/>
    <col min="2340" max="2560" width="9.1640625" style="1"/>
    <col min="2561" max="2561" width="15.75" style="1" customWidth="1"/>
    <col min="2562" max="2562" width="16.1640625" style="1" bestFit="1" customWidth="1"/>
    <col min="2563" max="2563" width="56.75" style="1" customWidth="1"/>
    <col min="2564" max="2585" width="11.4140625" style="1" bestFit="1" customWidth="1"/>
    <col min="2586" max="2595" width="9.4140625" style="1" bestFit="1" customWidth="1"/>
    <col min="2596" max="2816" width="9.1640625" style="1"/>
    <col min="2817" max="2817" width="15.75" style="1" customWidth="1"/>
    <col min="2818" max="2818" width="16.1640625" style="1" bestFit="1" customWidth="1"/>
    <col min="2819" max="2819" width="56.75" style="1" customWidth="1"/>
    <col min="2820" max="2841" width="11.4140625" style="1" bestFit="1" customWidth="1"/>
    <col min="2842" max="2851" width="9.4140625" style="1" bestFit="1" customWidth="1"/>
    <col min="2852" max="3072" width="9.1640625" style="1"/>
    <col min="3073" max="3073" width="15.75" style="1" customWidth="1"/>
    <col min="3074" max="3074" width="16.1640625" style="1" bestFit="1" customWidth="1"/>
    <col min="3075" max="3075" width="56.75" style="1" customWidth="1"/>
    <col min="3076" max="3097" width="11.4140625" style="1" bestFit="1" customWidth="1"/>
    <col min="3098" max="3107" width="9.4140625" style="1" bestFit="1" customWidth="1"/>
    <col min="3108" max="3328" width="9.1640625" style="1"/>
    <col min="3329" max="3329" width="15.75" style="1" customWidth="1"/>
    <col min="3330" max="3330" width="16.1640625" style="1" bestFit="1" customWidth="1"/>
    <col min="3331" max="3331" width="56.75" style="1" customWidth="1"/>
    <col min="3332" max="3353" width="11.4140625" style="1" bestFit="1" customWidth="1"/>
    <col min="3354" max="3363" width="9.4140625" style="1" bestFit="1" customWidth="1"/>
    <col min="3364" max="3584" width="9.1640625" style="1"/>
    <col min="3585" max="3585" width="15.75" style="1" customWidth="1"/>
    <col min="3586" max="3586" width="16.1640625" style="1" bestFit="1" customWidth="1"/>
    <col min="3587" max="3587" width="56.75" style="1" customWidth="1"/>
    <col min="3588" max="3609" width="11.4140625" style="1" bestFit="1" customWidth="1"/>
    <col min="3610" max="3619" width="9.4140625" style="1" bestFit="1" customWidth="1"/>
    <col min="3620" max="3840" width="9.1640625" style="1"/>
    <col min="3841" max="3841" width="15.75" style="1" customWidth="1"/>
    <col min="3842" max="3842" width="16.1640625" style="1" bestFit="1" customWidth="1"/>
    <col min="3843" max="3843" width="56.75" style="1" customWidth="1"/>
    <col min="3844" max="3865" width="11.4140625" style="1" bestFit="1" customWidth="1"/>
    <col min="3866" max="3875" width="9.4140625" style="1" bestFit="1" customWidth="1"/>
    <col min="3876" max="4096" width="9.1640625" style="1"/>
    <col min="4097" max="4097" width="15.75" style="1" customWidth="1"/>
    <col min="4098" max="4098" width="16.1640625" style="1" bestFit="1" customWidth="1"/>
    <col min="4099" max="4099" width="56.75" style="1" customWidth="1"/>
    <col min="4100" max="4121" width="11.4140625" style="1" bestFit="1" customWidth="1"/>
    <col min="4122" max="4131" width="9.4140625" style="1" bestFit="1" customWidth="1"/>
    <col min="4132" max="4352" width="9.1640625" style="1"/>
    <col min="4353" max="4353" width="15.75" style="1" customWidth="1"/>
    <col min="4354" max="4354" width="16.1640625" style="1" bestFit="1" customWidth="1"/>
    <col min="4355" max="4355" width="56.75" style="1" customWidth="1"/>
    <col min="4356" max="4377" width="11.4140625" style="1" bestFit="1" customWidth="1"/>
    <col min="4378" max="4387" width="9.4140625" style="1" bestFit="1" customWidth="1"/>
    <col min="4388" max="4608" width="9.1640625" style="1"/>
    <col min="4609" max="4609" width="15.75" style="1" customWidth="1"/>
    <col min="4610" max="4610" width="16.1640625" style="1" bestFit="1" customWidth="1"/>
    <col min="4611" max="4611" width="56.75" style="1" customWidth="1"/>
    <col min="4612" max="4633" width="11.4140625" style="1" bestFit="1" customWidth="1"/>
    <col min="4634" max="4643" width="9.4140625" style="1" bestFit="1" customWidth="1"/>
    <col min="4644" max="4864" width="9.1640625" style="1"/>
    <col min="4865" max="4865" width="15.75" style="1" customWidth="1"/>
    <col min="4866" max="4866" width="16.1640625" style="1" bestFit="1" customWidth="1"/>
    <col min="4867" max="4867" width="56.75" style="1" customWidth="1"/>
    <col min="4868" max="4889" width="11.4140625" style="1" bestFit="1" customWidth="1"/>
    <col min="4890" max="4899" width="9.4140625" style="1" bestFit="1" customWidth="1"/>
    <col min="4900" max="5120" width="9.1640625" style="1"/>
    <col min="5121" max="5121" width="15.75" style="1" customWidth="1"/>
    <col min="5122" max="5122" width="16.1640625" style="1" bestFit="1" customWidth="1"/>
    <col min="5123" max="5123" width="56.75" style="1" customWidth="1"/>
    <col min="5124" max="5145" width="11.4140625" style="1" bestFit="1" customWidth="1"/>
    <col min="5146" max="5155" width="9.4140625" style="1" bestFit="1" customWidth="1"/>
    <col min="5156" max="5376" width="9.1640625" style="1"/>
    <col min="5377" max="5377" width="15.75" style="1" customWidth="1"/>
    <col min="5378" max="5378" width="16.1640625" style="1" bestFit="1" customWidth="1"/>
    <col min="5379" max="5379" width="56.75" style="1" customWidth="1"/>
    <col min="5380" max="5401" width="11.4140625" style="1" bestFit="1" customWidth="1"/>
    <col min="5402" max="5411" width="9.4140625" style="1" bestFit="1" customWidth="1"/>
    <col min="5412" max="5632" width="9.1640625" style="1"/>
    <col min="5633" max="5633" width="15.75" style="1" customWidth="1"/>
    <col min="5634" max="5634" width="16.1640625" style="1" bestFit="1" customWidth="1"/>
    <col min="5635" max="5635" width="56.75" style="1" customWidth="1"/>
    <col min="5636" max="5657" width="11.4140625" style="1" bestFit="1" customWidth="1"/>
    <col min="5658" max="5667" width="9.4140625" style="1" bestFit="1" customWidth="1"/>
    <col min="5668" max="5888" width="9.1640625" style="1"/>
    <col min="5889" max="5889" width="15.75" style="1" customWidth="1"/>
    <col min="5890" max="5890" width="16.1640625" style="1" bestFit="1" customWidth="1"/>
    <col min="5891" max="5891" width="56.75" style="1" customWidth="1"/>
    <col min="5892" max="5913" width="11.4140625" style="1" bestFit="1" customWidth="1"/>
    <col min="5914" max="5923" width="9.4140625" style="1" bestFit="1" customWidth="1"/>
    <col min="5924" max="6144" width="9.1640625" style="1"/>
    <col min="6145" max="6145" width="15.75" style="1" customWidth="1"/>
    <col min="6146" max="6146" width="16.1640625" style="1" bestFit="1" customWidth="1"/>
    <col min="6147" max="6147" width="56.75" style="1" customWidth="1"/>
    <col min="6148" max="6169" width="11.4140625" style="1" bestFit="1" customWidth="1"/>
    <col min="6170" max="6179" width="9.4140625" style="1" bestFit="1" customWidth="1"/>
    <col min="6180" max="6400" width="9.1640625" style="1"/>
    <col min="6401" max="6401" width="15.75" style="1" customWidth="1"/>
    <col min="6402" max="6402" width="16.1640625" style="1" bestFit="1" customWidth="1"/>
    <col min="6403" max="6403" width="56.75" style="1" customWidth="1"/>
    <col min="6404" max="6425" width="11.4140625" style="1" bestFit="1" customWidth="1"/>
    <col min="6426" max="6435" width="9.4140625" style="1" bestFit="1" customWidth="1"/>
    <col min="6436" max="6656" width="9.1640625" style="1"/>
    <col min="6657" max="6657" width="15.75" style="1" customWidth="1"/>
    <col min="6658" max="6658" width="16.1640625" style="1" bestFit="1" customWidth="1"/>
    <col min="6659" max="6659" width="56.75" style="1" customWidth="1"/>
    <col min="6660" max="6681" width="11.4140625" style="1" bestFit="1" customWidth="1"/>
    <col min="6682" max="6691" width="9.4140625" style="1" bestFit="1" customWidth="1"/>
    <col min="6692" max="6912" width="9.1640625" style="1"/>
    <col min="6913" max="6913" width="15.75" style="1" customWidth="1"/>
    <col min="6914" max="6914" width="16.1640625" style="1" bestFit="1" customWidth="1"/>
    <col min="6915" max="6915" width="56.75" style="1" customWidth="1"/>
    <col min="6916" max="6937" width="11.4140625" style="1" bestFit="1" customWidth="1"/>
    <col min="6938" max="6947" width="9.4140625" style="1" bestFit="1" customWidth="1"/>
    <col min="6948" max="7168" width="9.1640625" style="1"/>
    <col min="7169" max="7169" width="15.75" style="1" customWidth="1"/>
    <col min="7170" max="7170" width="16.1640625" style="1" bestFit="1" customWidth="1"/>
    <col min="7171" max="7171" width="56.75" style="1" customWidth="1"/>
    <col min="7172" max="7193" width="11.4140625" style="1" bestFit="1" customWidth="1"/>
    <col min="7194" max="7203" width="9.4140625" style="1" bestFit="1" customWidth="1"/>
    <col min="7204" max="7424" width="9.1640625" style="1"/>
    <col min="7425" max="7425" width="15.75" style="1" customWidth="1"/>
    <col min="7426" max="7426" width="16.1640625" style="1" bestFit="1" customWidth="1"/>
    <col min="7427" max="7427" width="56.75" style="1" customWidth="1"/>
    <col min="7428" max="7449" width="11.4140625" style="1" bestFit="1" customWidth="1"/>
    <col min="7450" max="7459" width="9.4140625" style="1" bestFit="1" customWidth="1"/>
    <col min="7460" max="7680" width="9.1640625" style="1"/>
    <col min="7681" max="7681" width="15.75" style="1" customWidth="1"/>
    <col min="7682" max="7682" width="16.1640625" style="1" bestFit="1" customWidth="1"/>
    <col min="7683" max="7683" width="56.75" style="1" customWidth="1"/>
    <col min="7684" max="7705" width="11.4140625" style="1" bestFit="1" customWidth="1"/>
    <col min="7706" max="7715" width="9.4140625" style="1" bestFit="1" customWidth="1"/>
    <col min="7716" max="7936" width="9.1640625" style="1"/>
    <col min="7937" max="7937" width="15.75" style="1" customWidth="1"/>
    <col min="7938" max="7938" width="16.1640625" style="1" bestFit="1" customWidth="1"/>
    <col min="7939" max="7939" width="56.75" style="1" customWidth="1"/>
    <col min="7940" max="7961" width="11.4140625" style="1" bestFit="1" customWidth="1"/>
    <col min="7962" max="7971" width="9.4140625" style="1" bestFit="1" customWidth="1"/>
    <col min="7972" max="8192" width="9.1640625" style="1"/>
    <col min="8193" max="8193" width="15.75" style="1" customWidth="1"/>
    <col min="8194" max="8194" width="16.1640625" style="1" bestFit="1" customWidth="1"/>
    <col min="8195" max="8195" width="56.75" style="1" customWidth="1"/>
    <col min="8196" max="8217" width="11.4140625" style="1" bestFit="1" customWidth="1"/>
    <col min="8218" max="8227" width="9.4140625" style="1" bestFit="1" customWidth="1"/>
    <col min="8228" max="8448" width="9.1640625" style="1"/>
    <col min="8449" max="8449" width="15.75" style="1" customWidth="1"/>
    <col min="8450" max="8450" width="16.1640625" style="1" bestFit="1" customWidth="1"/>
    <col min="8451" max="8451" width="56.75" style="1" customWidth="1"/>
    <col min="8452" max="8473" width="11.4140625" style="1" bestFit="1" customWidth="1"/>
    <col min="8474" max="8483" width="9.4140625" style="1" bestFit="1" customWidth="1"/>
    <col min="8484" max="8704" width="9.1640625" style="1"/>
    <col min="8705" max="8705" width="15.75" style="1" customWidth="1"/>
    <col min="8706" max="8706" width="16.1640625" style="1" bestFit="1" customWidth="1"/>
    <col min="8707" max="8707" width="56.75" style="1" customWidth="1"/>
    <col min="8708" max="8729" width="11.4140625" style="1" bestFit="1" customWidth="1"/>
    <col min="8730" max="8739" width="9.4140625" style="1" bestFit="1" customWidth="1"/>
    <col min="8740" max="8960" width="9.1640625" style="1"/>
    <col min="8961" max="8961" width="15.75" style="1" customWidth="1"/>
    <col min="8962" max="8962" width="16.1640625" style="1" bestFit="1" customWidth="1"/>
    <col min="8963" max="8963" width="56.75" style="1" customWidth="1"/>
    <col min="8964" max="8985" width="11.4140625" style="1" bestFit="1" customWidth="1"/>
    <col min="8986" max="8995" width="9.4140625" style="1" bestFit="1" customWidth="1"/>
    <col min="8996" max="9216" width="9.1640625" style="1"/>
    <col min="9217" max="9217" width="15.75" style="1" customWidth="1"/>
    <col min="9218" max="9218" width="16.1640625" style="1" bestFit="1" customWidth="1"/>
    <col min="9219" max="9219" width="56.75" style="1" customWidth="1"/>
    <col min="9220" max="9241" width="11.4140625" style="1" bestFit="1" customWidth="1"/>
    <col min="9242" max="9251" width="9.4140625" style="1" bestFit="1" customWidth="1"/>
    <col min="9252" max="9472" width="9.1640625" style="1"/>
    <col min="9473" max="9473" width="15.75" style="1" customWidth="1"/>
    <col min="9474" max="9474" width="16.1640625" style="1" bestFit="1" customWidth="1"/>
    <col min="9475" max="9475" width="56.75" style="1" customWidth="1"/>
    <col min="9476" max="9497" width="11.4140625" style="1" bestFit="1" customWidth="1"/>
    <col min="9498" max="9507" width="9.4140625" style="1" bestFit="1" customWidth="1"/>
    <col min="9508" max="9728" width="9.1640625" style="1"/>
    <col min="9729" max="9729" width="15.75" style="1" customWidth="1"/>
    <col min="9730" max="9730" width="16.1640625" style="1" bestFit="1" customWidth="1"/>
    <col min="9731" max="9731" width="56.75" style="1" customWidth="1"/>
    <col min="9732" max="9753" width="11.4140625" style="1" bestFit="1" customWidth="1"/>
    <col min="9754" max="9763" width="9.4140625" style="1" bestFit="1" customWidth="1"/>
    <col min="9764" max="9984" width="9.1640625" style="1"/>
    <col min="9985" max="9985" width="15.75" style="1" customWidth="1"/>
    <col min="9986" max="9986" width="16.1640625" style="1" bestFit="1" customWidth="1"/>
    <col min="9987" max="9987" width="56.75" style="1" customWidth="1"/>
    <col min="9988" max="10009" width="11.4140625" style="1" bestFit="1" customWidth="1"/>
    <col min="10010" max="10019" width="9.4140625" style="1" bestFit="1" customWidth="1"/>
    <col min="10020" max="10240" width="9.1640625" style="1"/>
    <col min="10241" max="10241" width="15.75" style="1" customWidth="1"/>
    <col min="10242" max="10242" width="16.1640625" style="1" bestFit="1" customWidth="1"/>
    <col min="10243" max="10243" width="56.75" style="1" customWidth="1"/>
    <col min="10244" max="10265" width="11.4140625" style="1" bestFit="1" customWidth="1"/>
    <col min="10266" max="10275" width="9.4140625" style="1" bestFit="1" customWidth="1"/>
    <col min="10276" max="10496" width="9.1640625" style="1"/>
    <col min="10497" max="10497" width="15.75" style="1" customWidth="1"/>
    <col min="10498" max="10498" width="16.1640625" style="1" bestFit="1" customWidth="1"/>
    <col min="10499" max="10499" width="56.75" style="1" customWidth="1"/>
    <col min="10500" max="10521" width="11.4140625" style="1" bestFit="1" customWidth="1"/>
    <col min="10522" max="10531" width="9.4140625" style="1" bestFit="1" customWidth="1"/>
    <col min="10532" max="10752" width="9.1640625" style="1"/>
    <col min="10753" max="10753" width="15.75" style="1" customWidth="1"/>
    <col min="10754" max="10754" width="16.1640625" style="1" bestFit="1" customWidth="1"/>
    <col min="10755" max="10755" width="56.75" style="1" customWidth="1"/>
    <col min="10756" max="10777" width="11.4140625" style="1" bestFit="1" customWidth="1"/>
    <col min="10778" max="10787" width="9.4140625" style="1" bestFit="1" customWidth="1"/>
    <col min="10788" max="11008" width="9.1640625" style="1"/>
    <col min="11009" max="11009" width="15.75" style="1" customWidth="1"/>
    <col min="11010" max="11010" width="16.1640625" style="1" bestFit="1" customWidth="1"/>
    <col min="11011" max="11011" width="56.75" style="1" customWidth="1"/>
    <col min="11012" max="11033" width="11.4140625" style="1" bestFit="1" customWidth="1"/>
    <col min="11034" max="11043" width="9.4140625" style="1" bestFit="1" customWidth="1"/>
    <col min="11044" max="11264" width="9.1640625" style="1"/>
    <col min="11265" max="11265" width="15.75" style="1" customWidth="1"/>
    <col min="11266" max="11266" width="16.1640625" style="1" bestFit="1" customWidth="1"/>
    <col min="11267" max="11267" width="56.75" style="1" customWidth="1"/>
    <col min="11268" max="11289" width="11.4140625" style="1" bestFit="1" customWidth="1"/>
    <col min="11290" max="11299" width="9.4140625" style="1" bestFit="1" customWidth="1"/>
    <col min="11300" max="11520" width="9.1640625" style="1"/>
    <col min="11521" max="11521" width="15.75" style="1" customWidth="1"/>
    <col min="11522" max="11522" width="16.1640625" style="1" bestFit="1" customWidth="1"/>
    <col min="11523" max="11523" width="56.75" style="1" customWidth="1"/>
    <col min="11524" max="11545" width="11.4140625" style="1" bestFit="1" customWidth="1"/>
    <col min="11546" max="11555" width="9.4140625" style="1" bestFit="1" customWidth="1"/>
    <col min="11556" max="11776" width="9.1640625" style="1"/>
    <col min="11777" max="11777" width="15.75" style="1" customWidth="1"/>
    <col min="11778" max="11778" width="16.1640625" style="1" bestFit="1" customWidth="1"/>
    <col min="11779" max="11779" width="56.75" style="1" customWidth="1"/>
    <col min="11780" max="11801" width="11.4140625" style="1" bestFit="1" customWidth="1"/>
    <col min="11802" max="11811" width="9.4140625" style="1" bestFit="1" customWidth="1"/>
    <col min="11812" max="12032" width="9.1640625" style="1"/>
    <col min="12033" max="12033" width="15.75" style="1" customWidth="1"/>
    <col min="12034" max="12034" width="16.1640625" style="1" bestFit="1" customWidth="1"/>
    <col min="12035" max="12035" width="56.75" style="1" customWidth="1"/>
    <col min="12036" max="12057" width="11.4140625" style="1" bestFit="1" customWidth="1"/>
    <col min="12058" max="12067" width="9.4140625" style="1" bestFit="1" customWidth="1"/>
    <col min="12068" max="12288" width="9.1640625" style="1"/>
    <col min="12289" max="12289" width="15.75" style="1" customWidth="1"/>
    <col min="12290" max="12290" width="16.1640625" style="1" bestFit="1" customWidth="1"/>
    <col min="12291" max="12291" width="56.75" style="1" customWidth="1"/>
    <col min="12292" max="12313" width="11.4140625" style="1" bestFit="1" customWidth="1"/>
    <col min="12314" max="12323" width="9.4140625" style="1" bestFit="1" customWidth="1"/>
    <col min="12324" max="12544" width="9.1640625" style="1"/>
    <col min="12545" max="12545" width="15.75" style="1" customWidth="1"/>
    <col min="12546" max="12546" width="16.1640625" style="1" bestFit="1" customWidth="1"/>
    <col min="12547" max="12547" width="56.75" style="1" customWidth="1"/>
    <col min="12548" max="12569" width="11.4140625" style="1" bestFit="1" customWidth="1"/>
    <col min="12570" max="12579" width="9.4140625" style="1" bestFit="1" customWidth="1"/>
    <col min="12580" max="12800" width="9.1640625" style="1"/>
    <col min="12801" max="12801" width="15.75" style="1" customWidth="1"/>
    <col min="12802" max="12802" width="16.1640625" style="1" bestFit="1" customWidth="1"/>
    <col min="12803" max="12803" width="56.75" style="1" customWidth="1"/>
    <col min="12804" max="12825" width="11.4140625" style="1" bestFit="1" customWidth="1"/>
    <col min="12826" max="12835" width="9.4140625" style="1" bestFit="1" customWidth="1"/>
    <col min="12836" max="13056" width="9.1640625" style="1"/>
    <col min="13057" max="13057" width="15.75" style="1" customWidth="1"/>
    <col min="13058" max="13058" width="16.1640625" style="1" bestFit="1" customWidth="1"/>
    <col min="13059" max="13059" width="56.75" style="1" customWidth="1"/>
    <col min="13060" max="13081" width="11.4140625" style="1" bestFit="1" customWidth="1"/>
    <col min="13082" max="13091" width="9.4140625" style="1" bestFit="1" customWidth="1"/>
    <col min="13092" max="13312" width="9.1640625" style="1"/>
    <col min="13313" max="13313" width="15.75" style="1" customWidth="1"/>
    <col min="13314" max="13314" width="16.1640625" style="1" bestFit="1" customWidth="1"/>
    <col min="13315" max="13315" width="56.75" style="1" customWidth="1"/>
    <col min="13316" max="13337" width="11.4140625" style="1" bestFit="1" customWidth="1"/>
    <col min="13338" max="13347" width="9.4140625" style="1" bestFit="1" customWidth="1"/>
    <col min="13348" max="13568" width="9.1640625" style="1"/>
    <col min="13569" max="13569" width="15.75" style="1" customWidth="1"/>
    <col min="13570" max="13570" width="16.1640625" style="1" bestFit="1" customWidth="1"/>
    <col min="13571" max="13571" width="56.75" style="1" customWidth="1"/>
    <col min="13572" max="13593" width="11.4140625" style="1" bestFit="1" customWidth="1"/>
    <col min="13594" max="13603" width="9.4140625" style="1" bestFit="1" customWidth="1"/>
    <col min="13604" max="13824" width="9.1640625" style="1"/>
    <col min="13825" max="13825" width="15.75" style="1" customWidth="1"/>
    <col min="13826" max="13826" width="16.1640625" style="1" bestFit="1" customWidth="1"/>
    <col min="13827" max="13827" width="56.75" style="1" customWidth="1"/>
    <col min="13828" max="13849" width="11.4140625" style="1" bestFit="1" customWidth="1"/>
    <col min="13850" max="13859" width="9.4140625" style="1" bestFit="1" customWidth="1"/>
    <col min="13860" max="14080" width="9.1640625" style="1"/>
    <col min="14081" max="14081" width="15.75" style="1" customWidth="1"/>
    <col min="14082" max="14082" width="16.1640625" style="1" bestFit="1" customWidth="1"/>
    <col min="14083" max="14083" width="56.75" style="1" customWidth="1"/>
    <col min="14084" max="14105" width="11.4140625" style="1" bestFit="1" customWidth="1"/>
    <col min="14106" max="14115" width="9.4140625" style="1" bestFit="1" customWidth="1"/>
    <col min="14116" max="14336" width="9.1640625" style="1"/>
    <col min="14337" max="14337" width="15.75" style="1" customWidth="1"/>
    <col min="14338" max="14338" width="16.1640625" style="1" bestFit="1" customWidth="1"/>
    <col min="14339" max="14339" width="56.75" style="1" customWidth="1"/>
    <col min="14340" max="14361" width="11.4140625" style="1" bestFit="1" customWidth="1"/>
    <col min="14362" max="14371" width="9.4140625" style="1" bestFit="1" customWidth="1"/>
    <col min="14372" max="14592" width="9.1640625" style="1"/>
    <col min="14593" max="14593" width="15.75" style="1" customWidth="1"/>
    <col min="14594" max="14594" width="16.1640625" style="1" bestFit="1" customWidth="1"/>
    <col min="14595" max="14595" width="56.75" style="1" customWidth="1"/>
    <col min="14596" max="14617" width="11.4140625" style="1" bestFit="1" customWidth="1"/>
    <col min="14618" max="14627" width="9.4140625" style="1" bestFit="1" customWidth="1"/>
    <col min="14628" max="14848" width="9.1640625" style="1"/>
    <col min="14849" max="14849" width="15.75" style="1" customWidth="1"/>
    <col min="14850" max="14850" width="16.1640625" style="1" bestFit="1" customWidth="1"/>
    <col min="14851" max="14851" width="56.75" style="1" customWidth="1"/>
    <col min="14852" max="14873" width="11.4140625" style="1" bestFit="1" customWidth="1"/>
    <col min="14874" max="14883" width="9.4140625" style="1" bestFit="1" customWidth="1"/>
    <col min="14884" max="15104" width="9.1640625" style="1"/>
    <col min="15105" max="15105" width="15.75" style="1" customWidth="1"/>
    <col min="15106" max="15106" width="16.1640625" style="1" bestFit="1" customWidth="1"/>
    <col min="15107" max="15107" width="56.75" style="1" customWidth="1"/>
    <col min="15108" max="15129" width="11.4140625" style="1" bestFit="1" customWidth="1"/>
    <col min="15130" max="15139" width="9.4140625" style="1" bestFit="1" customWidth="1"/>
    <col min="15140" max="15360" width="9.1640625" style="1"/>
    <col min="15361" max="15361" width="15.75" style="1" customWidth="1"/>
    <col min="15362" max="15362" width="16.1640625" style="1" bestFit="1" customWidth="1"/>
    <col min="15363" max="15363" width="56.75" style="1" customWidth="1"/>
    <col min="15364" max="15385" width="11.4140625" style="1" bestFit="1" customWidth="1"/>
    <col min="15386" max="15395" width="9.4140625" style="1" bestFit="1" customWidth="1"/>
    <col min="15396" max="15616" width="9.1640625" style="1"/>
    <col min="15617" max="15617" width="15.75" style="1" customWidth="1"/>
    <col min="15618" max="15618" width="16.1640625" style="1" bestFit="1" customWidth="1"/>
    <col min="15619" max="15619" width="56.75" style="1" customWidth="1"/>
    <col min="15620" max="15641" width="11.4140625" style="1" bestFit="1" customWidth="1"/>
    <col min="15642" max="15651" width="9.4140625" style="1" bestFit="1" customWidth="1"/>
    <col min="15652" max="15872" width="9.1640625" style="1"/>
    <col min="15873" max="15873" width="15.75" style="1" customWidth="1"/>
    <col min="15874" max="15874" width="16.1640625" style="1" bestFit="1" customWidth="1"/>
    <col min="15875" max="15875" width="56.75" style="1" customWidth="1"/>
    <col min="15876" max="15897" width="11.4140625" style="1" bestFit="1" customWidth="1"/>
    <col min="15898" max="15907" width="9.4140625" style="1" bestFit="1" customWidth="1"/>
    <col min="15908" max="16128" width="9.1640625" style="1"/>
    <col min="16129" max="16129" width="15.75" style="1" customWidth="1"/>
    <col min="16130" max="16130" width="16.1640625" style="1" bestFit="1" customWidth="1"/>
    <col min="16131" max="16131" width="56.75" style="1" customWidth="1"/>
    <col min="16132" max="16153" width="11.4140625" style="1" bestFit="1" customWidth="1"/>
    <col min="16154" max="16163" width="9.4140625" style="1" bestFit="1" customWidth="1"/>
    <col min="16164" max="16384" width="9.1640625" style="1"/>
  </cols>
  <sheetData>
    <row r="1" spans="1:35" s="52" customFormat="1" x14ac:dyDescent="0.3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2" customFormat="1" x14ac:dyDescent="0.3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2" customFormat="1" ht="20.05" customHeight="1" x14ac:dyDescent="0.35">
      <c r="A3" s="70"/>
      <c r="B3" s="93"/>
      <c r="C3" s="94"/>
      <c r="D3" s="72" t="s">
        <v>38</v>
      </c>
      <c r="E3" s="72" t="s">
        <v>38</v>
      </c>
      <c r="F3" s="72" t="s">
        <v>38</v>
      </c>
      <c r="G3" s="72" t="s">
        <v>38</v>
      </c>
      <c r="H3" s="72" t="s">
        <v>38</v>
      </c>
      <c r="I3" s="72" t="s">
        <v>38</v>
      </c>
      <c r="J3" s="72" t="s">
        <v>38</v>
      </c>
      <c r="K3" s="72" t="s">
        <v>38</v>
      </c>
      <c r="L3" s="72" t="s">
        <v>38</v>
      </c>
      <c r="M3" s="72" t="s">
        <v>38</v>
      </c>
      <c r="N3" s="72" t="s">
        <v>38</v>
      </c>
      <c r="O3" s="72" t="s">
        <v>38</v>
      </c>
      <c r="P3" s="72" t="s">
        <v>38</v>
      </c>
      <c r="Q3" s="72" t="s">
        <v>38</v>
      </c>
      <c r="R3" s="72" t="s">
        <v>38</v>
      </c>
      <c r="S3" s="72" t="s">
        <v>38</v>
      </c>
      <c r="T3" s="72" t="s">
        <v>38</v>
      </c>
      <c r="U3" s="72" t="s">
        <v>38</v>
      </c>
      <c r="V3" s="72" t="s">
        <v>38</v>
      </c>
      <c r="W3" s="72" t="s">
        <v>38</v>
      </c>
      <c r="X3" s="72" t="s">
        <v>38</v>
      </c>
      <c r="Y3" s="72" t="s">
        <v>38</v>
      </c>
      <c r="Z3" s="72" t="s">
        <v>38</v>
      </c>
      <c r="AA3" s="72" t="s">
        <v>38</v>
      </c>
      <c r="AB3" s="72" t="s">
        <v>38</v>
      </c>
      <c r="AC3" s="72" t="s">
        <v>38</v>
      </c>
      <c r="AD3" s="72" t="s">
        <v>38</v>
      </c>
      <c r="AE3" s="72" t="s">
        <v>38</v>
      </c>
      <c r="AF3" s="72" t="s">
        <v>38</v>
      </c>
      <c r="AG3" s="72" t="s">
        <v>38</v>
      </c>
      <c r="AH3" s="72" t="s">
        <v>38</v>
      </c>
      <c r="AI3" s="72" t="s">
        <v>38</v>
      </c>
    </row>
    <row r="4" spans="1:35" s="52" customFormat="1" ht="20.05" customHeight="1" x14ac:dyDescent="0.4">
      <c r="A4" s="59"/>
      <c r="B4" s="59"/>
      <c r="C4" s="95" t="s">
        <v>13</v>
      </c>
      <c r="D4" s="96">
        <v>2021</v>
      </c>
      <c r="E4" s="96">
        <v>2022</v>
      </c>
      <c r="F4" s="96">
        <v>2023</v>
      </c>
      <c r="G4" s="96">
        <v>2024</v>
      </c>
      <c r="H4" s="96">
        <v>2025</v>
      </c>
      <c r="I4" s="96">
        <v>2026</v>
      </c>
      <c r="J4" s="96">
        <v>2027</v>
      </c>
      <c r="K4" s="96">
        <v>2028</v>
      </c>
      <c r="L4" s="96">
        <v>2029</v>
      </c>
      <c r="M4" s="96">
        <v>2030</v>
      </c>
      <c r="N4" s="96">
        <v>2031</v>
      </c>
      <c r="O4" s="96">
        <v>2032</v>
      </c>
      <c r="P4" s="96">
        <v>2033</v>
      </c>
      <c r="Q4" s="96">
        <v>2034</v>
      </c>
      <c r="R4" s="96">
        <v>2035</v>
      </c>
      <c r="S4" s="96">
        <v>2036</v>
      </c>
      <c r="T4" s="96">
        <v>2037</v>
      </c>
      <c r="U4" s="96">
        <v>2038</v>
      </c>
      <c r="V4" s="96">
        <v>2039</v>
      </c>
      <c r="W4" s="96">
        <v>2040</v>
      </c>
      <c r="X4" s="96">
        <v>2041</v>
      </c>
      <c r="Y4" s="96">
        <v>2042</v>
      </c>
      <c r="Z4" s="96">
        <v>2043</v>
      </c>
      <c r="AA4" s="96">
        <v>2044</v>
      </c>
      <c r="AB4" s="96">
        <v>2045</v>
      </c>
      <c r="AC4" s="96">
        <v>2046</v>
      </c>
      <c r="AD4" s="96">
        <v>2047</v>
      </c>
      <c r="AE4" s="96">
        <v>2048</v>
      </c>
      <c r="AF4" s="96">
        <v>2049</v>
      </c>
      <c r="AG4" s="96">
        <v>2050</v>
      </c>
      <c r="AH4" s="96">
        <v>2049</v>
      </c>
      <c r="AI4" s="96">
        <v>2050</v>
      </c>
    </row>
    <row r="5" spans="1:35" s="52" customFormat="1" ht="20.05" customHeight="1" x14ac:dyDescent="0.4">
      <c r="A5" s="59"/>
      <c r="B5" s="59"/>
      <c r="C5" s="97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</row>
    <row r="6" spans="1:35" s="52" customFormat="1" ht="20.05" customHeight="1" x14ac:dyDescent="0.4">
      <c r="A6" s="59"/>
      <c r="B6" s="59"/>
      <c r="C6" s="97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1:35" s="52" customFormat="1" ht="20.05" customHeight="1" x14ac:dyDescent="0.4">
      <c r="A7" s="59"/>
      <c r="B7" s="59"/>
      <c r="C7" s="97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</row>
    <row r="8" spans="1:35" s="52" customFormat="1" ht="20.05" customHeight="1" x14ac:dyDescent="0.4">
      <c r="A8" s="98" t="s">
        <v>39</v>
      </c>
      <c r="B8" s="59"/>
      <c r="C8" s="59" t="s">
        <v>40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 s="52" customFormat="1" ht="20.05" customHeight="1" x14ac:dyDescent="0.4">
      <c r="A9" s="59"/>
      <c r="B9" s="59" t="s">
        <v>41</v>
      </c>
      <c r="C9" s="59" t="s">
        <v>42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</row>
    <row r="10" spans="1:35" s="52" customFormat="1" ht="20.05" customHeight="1" x14ac:dyDescent="0.4">
      <c r="A10" s="59" t="s">
        <v>43</v>
      </c>
      <c r="B10" s="59" t="s">
        <v>44</v>
      </c>
      <c r="C10" s="59" t="s">
        <v>45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</row>
    <row r="11" spans="1:35" s="52" customFormat="1" ht="20.05" customHeight="1" x14ac:dyDescent="0.4">
      <c r="A11" s="101"/>
      <c r="B11" s="59"/>
      <c r="C11" s="5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</row>
    <row r="12" spans="1:35" s="52" customFormat="1" ht="20.05" customHeight="1" x14ac:dyDescent="0.4">
      <c r="A12" s="59"/>
      <c r="B12" s="59"/>
      <c r="C12" s="59" t="s">
        <v>46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</row>
    <row r="13" spans="1:35" s="52" customFormat="1" ht="20.05" customHeight="1" x14ac:dyDescent="0.4">
      <c r="A13" s="98"/>
      <c r="B13" s="59"/>
      <c r="C13" s="59" t="s">
        <v>47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</row>
    <row r="14" spans="1:35" s="52" customFormat="1" ht="20.05" customHeight="1" x14ac:dyDescent="0.4">
      <c r="A14" s="59" t="s">
        <v>48</v>
      </c>
      <c r="B14" s="59" t="s">
        <v>49</v>
      </c>
      <c r="C14" s="59" t="s">
        <v>50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</row>
    <row r="15" spans="1:35" s="52" customFormat="1" ht="20.05" customHeight="1" x14ac:dyDescent="0.4">
      <c r="A15" s="59" t="s">
        <v>51</v>
      </c>
      <c r="B15" s="59" t="s">
        <v>52</v>
      </c>
      <c r="C15" s="59" t="s">
        <v>53</v>
      </c>
      <c r="D15" s="103">
        <v>250</v>
      </c>
      <c r="E15" s="103">
        <v>250</v>
      </c>
      <c r="F15" s="103">
        <v>250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</row>
    <row r="16" spans="1:35" s="52" customFormat="1" ht="20.05" customHeight="1" x14ac:dyDescent="0.4">
      <c r="A16" s="59"/>
      <c r="B16" s="59" t="s">
        <v>54</v>
      </c>
      <c r="C16" s="59" t="s">
        <v>55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</row>
    <row r="17" spans="1:35" s="52" customFormat="1" ht="20.05" customHeight="1" x14ac:dyDescent="0.4">
      <c r="A17" s="59" t="s">
        <v>56</v>
      </c>
      <c r="B17" s="59" t="s">
        <v>57</v>
      </c>
      <c r="C17" s="59" t="s">
        <v>58</v>
      </c>
      <c r="D17" s="103">
        <v>250</v>
      </c>
      <c r="E17" s="103">
        <v>250</v>
      </c>
      <c r="F17" s="103">
        <v>250</v>
      </c>
      <c r="G17" s="103">
        <v>250</v>
      </c>
      <c r="H17" s="103">
        <v>250</v>
      </c>
      <c r="I17" s="103">
        <v>250</v>
      </c>
      <c r="J17" s="103">
        <v>250</v>
      </c>
      <c r="K17" s="103">
        <v>250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</row>
    <row r="18" spans="1:35" s="52" customFormat="1" ht="20.05" customHeight="1" x14ac:dyDescent="0.4">
      <c r="A18" s="59"/>
      <c r="B18" s="59" t="s">
        <v>57</v>
      </c>
      <c r="C18" s="59" t="s">
        <v>59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</row>
    <row r="19" spans="1:35" s="52" customFormat="1" ht="20.05" customHeight="1" x14ac:dyDescent="0.4">
      <c r="A19" s="59"/>
      <c r="B19" s="59" t="s">
        <v>60</v>
      </c>
      <c r="C19" s="59" t="s">
        <v>61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</row>
    <row r="20" spans="1:35" s="52" customFormat="1" ht="20.05" customHeight="1" x14ac:dyDescent="0.4">
      <c r="A20" s="59"/>
      <c r="B20" s="59" t="s">
        <v>62</v>
      </c>
      <c r="C20" s="59" t="s">
        <v>63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</row>
    <row r="21" spans="1:35" s="52" customFormat="1" ht="20.05" customHeight="1" x14ac:dyDescent="0.4">
      <c r="A21" s="59"/>
      <c r="B21" s="59" t="s">
        <v>64</v>
      </c>
      <c r="C21" s="59" t="s">
        <v>65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</row>
    <row r="22" spans="1:35" s="52" customFormat="1" ht="20.05" customHeight="1" x14ac:dyDescent="0.4">
      <c r="A22" s="59"/>
      <c r="B22" s="59" t="s">
        <v>44</v>
      </c>
      <c r="C22" s="59" t="s">
        <v>66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</row>
    <row r="23" spans="1:35" s="52" customFormat="1" ht="20.05" customHeight="1" x14ac:dyDescent="0.4">
      <c r="A23" s="101"/>
      <c r="B23" s="59"/>
      <c r="C23" s="59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</row>
    <row r="24" spans="1:35" s="52" customFormat="1" ht="20.05" customHeight="1" x14ac:dyDescent="0.4">
      <c r="A24" s="59"/>
      <c r="B24" s="59"/>
      <c r="C24" s="59" t="s">
        <v>46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</row>
    <row r="25" spans="1:35" s="52" customFormat="1" ht="20.05" customHeight="1" x14ac:dyDescent="0.4">
      <c r="A25" s="98"/>
      <c r="B25" s="59"/>
      <c r="C25" s="59" t="s">
        <v>67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</row>
    <row r="26" spans="1:35" s="52" customFormat="1" ht="20.05" customHeight="1" x14ac:dyDescent="0.4">
      <c r="A26" s="59" t="s">
        <v>68</v>
      </c>
      <c r="B26" s="59" t="s">
        <v>69</v>
      </c>
      <c r="C26" s="59" t="s">
        <v>70</v>
      </c>
      <c r="D26" s="103">
        <v>250</v>
      </c>
      <c r="E26" s="103">
        <v>250</v>
      </c>
      <c r="F26" s="103">
        <v>250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</row>
    <row r="27" spans="1:35" s="52" customFormat="1" ht="20.05" customHeight="1" x14ac:dyDescent="0.4">
      <c r="A27" s="59" t="s">
        <v>71</v>
      </c>
      <c r="B27" s="59" t="s">
        <v>57</v>
      </c>
      <c r="C27" s="59" t="s">
        <v>72</v>
      </c>
      <c r="D27" s="103">
        <v>250</v>
      </c>
      <c r="E27" s="103">
        <v>250</v>
      </c>
      <c r="F27" s="103">
        <v>250</v>
      </c>
      <c r="G27" s="103">
        <v>250</v>
      </c>
      <c r="H27" s="103">
        <v>250</v>
      </c>
      <c r="I27" s="103">
        <v>250</v>
      </c>
      <c r="J27" s="103">
        <v>250</v>
      </c>
      <c r="K27" s="103"/>
      <c r="L27" s="103"/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</row>
    <row r="28" spans="1:35" s="52" customFormat="1" ht="20.05" customHeight="1" x14ac:dyDescent="0.4">
      <c r="A28" s="59" t="s">
        <v>73</v>
      </c>
      <c r="B28" s="59" t="s">
        <v>57</v>
      </c>
      <c r="C28" s="59" t="s">
        <v>74</v>
      </c>
      <c r="D28" s="103">
        <v>250</v>
      </c>
      <c r="E28" s="103">
        <v>250</v>
      </c>
      <c r="F28" s="103">
        <v>250</v>
      </c>
      <c r="G28" s="103">
        <v>250</v>
      </c>
      <c r="H28" s="103">
        <v>250</v>
      </c>
      <c r="I28" s="103"/>
      <c r="J28" s="103"/>
      <c r="K28" s="103"/>
      <c r="L28" s="103"/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</row>
    <row r="29" spans="1:35" s="52" customFormat="1" ht="20.05" customHeight="1" x14ac:dyDescent="0.4">
      <c r="A29" s="59" t="s">
        <v>75</v>
      </c>
      <c r="B29" s="59" t="s">
        <v>62</v>
      </c>
      <c r="C29" s="59" t="s">
        <v>76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</row>
    <row r="30" spans="1:35" s="52" customFormat="1" ht="20.05" customHeight="1" x14ac:dyDescent="0.4">
      <c r="A30" s="59" t="s">
        <v>77</v>
      </c>
      <c r="B30" s="59" t="s">
        <v>62</v>
      </c>
      <c r="C30" s="59" t="s">
        <v>78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</row>
    <row r="31" spans="1:35" s="52" customFormat="1" ht="20.05" customHeight="1" x14ac:dyDescent="0.4">
      <c r="A31" s="59"/>
      <c r="B31" s="59" t="s">
        <v>79</v>
      </c>
      <c r="C31" s="59" t="s">
        <v>80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</row>
    <row r="32" spans="1:35" s="52" customFormat="1" ht="20.05" customHeight="1" x14ac:dyDescent="0.4">
      <c r="A32" s="59" t="s">
        <v>81</v>
      </c>
      <c r="B32" s="59" t="s">
        <v>82</v>
      </c>
      <c r="C32" s="59" t="s">
        <v>83</v>
      </c>
      <c r="D32" s="103">
        <v>250</v>
      </c>
      <c r="E32" s="103">
        <v>250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</row>
    <row r="33" spans="1:35" s="52" customFormat="1" ht="20.05" customHeight="1" x14ac:dyDescent="0.4">
      <c r="A33" s="59"/>
      <c r="B33" s="59" t="s">
        <v>64</v>
      </c>
      <c r="C33" s="59" t="s">
        <v>84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</row>
    <row r="34" spans="1:35" s="52" customFormat="1" ht="20.05" customHeight="1" x14ac:dyDescent="0.4">
      <c r="A34" s="104"/>
      <c r="B34" s="59"/>
      <c r="C34" s="59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</row>
    <row r="35" spans="1:35" s="52" customFormat="1" ht="20.05" customHeight="1" x14ac:dyDescent="0.4">
      <c r="A35" s="59"/>
      <c r="B35" s="59"/>
      <c r="C35" s="59" t="s">
        <v>46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</row>
    <row r="36" spans="1:35" s="52" customFormat="1" ht="20.05" customHeight="1" x14ac:dyDescent="0.35">
      <c r="A36" s="98"/>
      <c r="B36" s="59"/>
      <c r="C36" s="59" t="s">
        <v>85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</row>
    <row r="37" spans="1:35" s="52" customFormat="1" ht="20.05" customHeight="1" x14ac:dyDescent="0.35">
      <c r="A37" s="59"/>
      <c r="B37" s="59" t="s">
        <v>86</v>
      </c>
      <c r="C37" s="59" t="s">
        <v>87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 t="s">
        <v>288</v>
      </c>
      <c r="AI37" s="106" t="s">
        <v>288</v>
      </c>
    </row>
    <row r="38" spans="1:35" s="52" customFormat="1" ht="20.05" customHeight="1" x14ac:dyDescent="0.35">
      <c r="A38" s="59"/>
      <c r="B38" s="59" t="s">
        <v>88</v>
      </c>
      <c r="C38" s="59" t="s">
        <v>89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 t="s">
        <v>288</v>
      </c>
      <c r="AI38" s="106" t="s">
        <v>288</v>
      </c>
    </row>
    <row r="39" spans="1:35" s="52" customFormat="1" ht="20.05" customHeight="1" x14ac:dyDescent="0.35">
      <c r="A39" s="59" t="s">
        <v>90</v>
      </c>
      <c r="B39" s="59" t="s">
        <v>57</v>
      </c>
      <c r="C39" s="59" t="s">
        <v>91</v>
      </c>
      <c r="D39" s="106">
        <v>154</v>
      </c>
      <c r="E39" s="106">
        <v>154</v>
      </c>
      <c r="F39" s="106">
        <v>163</v>
      </c>
      <c r="G39" s="106">
        <v>166</v>
      </c>
      <c r="H39" s="106">
        <v>169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 t="s">
        <v>288</v>
      </c>
      <c r="AI39" s="106" t="s">
        <v>288</v>
      </c>
    </row>
    <row r="40" spans="1:35" s="52" customFormat="1" ht="20.05" customHeight="1" x14ac:dyDescent="0.35">
      <c r="A40" s="59" t="s">
        <v>92</v>
      </c>
      <c r="B40" s="59" t="s">
        <v>44</v>
      </c>
      <c r="C40" s="59" t="s">
        <v>93</v>
      </c>
      <c r="D40" s="106">
        <v>100</v>
      </c>
      <c r="E40" s="106">
        <v>100</v>
      </c>
      <c r="F40" s="106">
        <v>100</v>
      </c>
      <c r="G40" s="106">
        <v>100</v>
      </c>
      <c r="H40" s="106">
        <v>100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 t="s">
        <v>288</v>
      </c>
      <c r="AI40" s="106" t="s">
        <v>288</v>
      </c>
    </row>
    <row r="41" spans="1:35" s="52" customFormat="1" ht="20.05" customHeight="1" x14ac:dyDescent="0.35">
      <c r="A41" s="59"/>
      <c r="B41" s="59"/>
      <c r="C41" s="59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</row>
    <row r="42" spans="1:35" s="52" customFormat="1" ht="20.05" customHeight="1" x14ac:dyDescent="0.35">
      <c r="A42" s="59"/>
      <c r="B42" s="59"/>
      <c r="C42" s="59" t="s">
        <v>46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</row>
    <row r="43" spans="1:35" s="52" customFormat="1" ht="20.05" customHeight="1" x14ac:dyDescent="0.35">
      <c r="A43" s="107"/>
      <c r="B43" s="59"/>
      <c r="C43" s="59" t="s">
        <v>94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</row>
    <row r="44" spans="1:35" s="52" customFormat="1" ht="20.05" customHeight="1" x14ac:dyDescent="0.35">
      <c r="A44" s="59" t="s">
        <v>95</v>
      </c>
      <c r="B44" s="59" t="s">
        <v>96</v>
      </c>
      <c r="C44" s="59" t="s">
        <v>97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</row>
    <row r="45" spans="1:35" s="52" customFormat="1" ht="20.05" customHeight="1" x14ac:dyDescent="0.35">
      <c r="A45" s="59" t="s">
        <v>98</v>
      </c>
      <c r="B45" s="59" t="s">
        <v>79</v>
      </c>
      <c r="C45" s="59" t="s">
        <v>99</v>
      </c>
      <c r="D45" s="106">
        <v>100</v>
      </c>
      <c r="E45" s="106">
        <v>100</v>
      </c>
      <c r="F45" s="106">
        <v>100</v>
      </c>
      <c r="G45" s="106">
        <v>100</v>
      </c>
      <c r="H45" s="106">
        <v>100</v>
      </c>
      <c r="I45" s="106">
        <v>100</v>
      </c>
      <c r="J45" s="106">
        <v>100</v>
      </c>
      <c r="K45" s="106">
        <v>100</v>
      </c>
      <c r="L45" s="106">
        <v>100</v>
      </c>
      <c r="M45" s="106">
        <v>100</v>
      </c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</row>
    <row r="46" spans="1:35" s="52" customFormat="1" ht="20.05" customHeight="1" x14ac:dyDescent="0.35">
      <c r="A46" s="59"/>
      <c r="B46" s="59"/>
      <c r="C46" s="59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</row>
    <row r="47" spans="1:35" s="52" customFormat="1" ht="20.05" customHeight="1" x14ac:dyDescent="0.35">
      <c r="A47" s="59"/>
      <c r="B47" s="59"/>
      <c r="C47" s="59" t="s">
        <v>46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</row>
    <row r="48" spans="1:35" s="52" customFormat="1" ht="20.05" customHeight="1" x14ac:dyDescent="0.35">
      <c r="A48" s="59"/>
      <c r="B48" s="59"/>
      <c r="C48" s="59" t="s">
        <v>100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</row>
    <row r="49" spans="1:35" s="52" customFormat="1" ht="20.05" customHeight="1" x14ac:dyDescent="0.35">
      <c r="A49" s="59"/>
      <c r="B49" s="59"/>
      <c r="C49" s="59" t="s">
        <v>100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</row>
    <row r="50" spans="1:35" s="52" customFormat="1" ht="20.05" customHeight="1" x14ac:dyDescent="0.35">
      <c r="A50" s="59"/>
      <c r="B50" s="59"/>
      <c r="C50" s="59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</row>
    <row r="51" spans="1:35" s="52" customFormat="1" ht="20.05" customHeight="1" x14ac:dyDescent="0.35">
      <c r="A51" s="59"/>
      <c r="B51" s="59"/>
      <c r="C51" s="59" t="s">
        <v>46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</row>
    <row r="52" spans="1:35" s="52" customFormat="1" ht="20.05" customHeight="1" x14ac:dyDescent="0.35">
      <c r="A52" s="107"/>
      <c r="B52" s="59"/>
      <c r="C52" s="59" t="s">
        <v>101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</row>
    <row r="53" spans="1:35" s="52" customFormat="1" ht="20.05" customHeight="1" x14ac:dyDescent="0.4">
      <c r="A53" s="59" t="s">
        <v>102</v>
      </c>
      <c r="B53" s="59" t="s">
        <v>57</v>
      </c>
      <c r="C53" s="59" t="s">
        <v>103</v>
      </c>
      <c r="D53" s="105">
        <v>250</v>
      </c>
      <c r="E53" s="105">
        <v>250</v>
      </c>
      <c r="F53" s="105">
        <v>250</v>
      </c>
      <c r="G53" s="105">
        <v>250</v>
      </c>
      <c r="H53" s="105">
        <v>250</v>
      </c>
      <c r="I53" s="105">
        <v>250</v>
      </c>
      <c r="J53" s="105">
        <v>250</v>
      </c>
      <c r="K53" s="105">
        <v>250</v>
      </c>
      <c r="L53" s="105">
        <v>250</v>
      </c>
      <c r="M53" s="105">
        <v>250</v>
      </c>
      <c r="N53" s="105">
        <v>250</v>
      </c>
      <c r="O53" s="105">
        <v>250</v>
      </c>
      <c r="P53" s="105">
        <v>250</v>
      </c>
      <c r="Q53" s="105">
        <v>250</v>
      </c>
      <c r="R53" s="105">
        <v>250</v>
      </c>
      <c r="S53" s="105">
        <v>250</v>
      </c>
      <c r="T53" s="105">
        <v>250</v>
      </c>
      <c r="U53" s="105">
        <v>250</v>
      </c>
      <c r="V53" s="105">
        <v>250</v>
      </c>
      <c r="W53" s="105"/>
      <c r="X53" s="10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52" customFormat="1" ht="20.05" customHeight="1" x14ac:dyDescent="0.35">
      <c r="A54" s="59" t="s">
        <v>104</v>
      </c>
      <c r="B54" s="59" t="s">
        <v>44</v>
      </c>
      <c r="C54" s="59" t="s">
        <v>105</v>
      </c>
      <c r="D54" s="106">
        <v>128</v>
      </c>
      <c r="E54" s="106">
        <v>128</v>
      </c>
      <c r="F54" s="106">
        <v>128</v>
      </c>
      <c r="G54" s="106">
        <v>128</v>
      </c>
      <c r="H54" s="106">
        <v>128</v>
      </c>
      <c r="I54" s="106">
        <v>128</v>
      </c>
      <c r="J54" s="106">
        <v>128</v>
      </c>
      <c r="K54" s="106">
        <v>128</v>
      </c>
      <c r="L54" s="106">
        <v>128</v>
      </c>
      <c r="M54" s="106">
        <v>128</v>
      </c>
      <c r="N54" s="106">
        <v>128</v>
      </c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</row>
    <row r="55" spans="1:35" s="52" customFormat="1" ht="20.05" customHeight="1" x14ac:dyDescent="0.35">
      <c r="A55" s="59" t="s">
        <v>106</v>
      </c>
      <c r="B55" s="59" t="s">
        <v>54</v>
      </c>
      <c r="C55" s="59" t="s">
        <v>107</v>
      </c>
      <c r="D55" s="106">
        <v>128</v>
      </c>
      <c r="E55" s="106">
        <v>128</v>
      </c>
      <c r="F55" s="106">
        <v>128</v>
      </c>
      <c r="G55" s="106">
        <v>128</v>
      </c>
      <c r="H55" s="106">
        <v>128</v>
      </c>
      <c r="I55" s="106">
        <v>128</v>
      </c>
      <c r="J55" s="106">
        <v>128</v>
      </c>
      <c r="K55" s="106">
        <v>128</v>
      </c>
      <c r="L55" s="106">
        <v>128</v>
      </c>
      <c r="M55" s="106">
        <v>128</v>
      </c>
      <c r="N55" s="106">
        <v>128</v>
      </c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</row>
    <row r="56" spans="1:35" s="52" customFormat="1" ht="20.05" customHeight="1" x14ac:dyDescent="0.4">
      <c r="A56" s="59" t="s">
        <v>108</v>
      </c>
      <c r="B56" s="59" t="s">
        <v>96</v>
      </c>
      <c r="C56" s="59" t="s">
        <v>109</v>
      </c>
      <c r="D56" s="105">
        <v>250</v>
      </c>
      <c r="E56" s="105">
        <v>250</v>
      </c>
      <c r="F56" s="105">
        <v>250</v>
      </c>
      <c r="G56" s="105">
        <v>250</v>
      </c>
      <c r="H56" s="105">
        <v>250</v>
      </c>
      <c r="I56" s="105">
        <v>250</v>
      </c>
      <c r="J56" s="105">
        <v>250</v>
      </c>
      <c r="K56" s="105">
        <v>250</v>
      </c>
      <c r="L56" s="105">
        <v>250</v>
      </c>
      <c r="M56" s="105">
        <v>250</v>
      </c>
      <c r="N56" s="105">
        <v>250</v>
      </c>
      <c r="O56" s="105">
        <v>250</v>
      </c>
      <c r="P56" s="105">
        <v>250</v>
      </c>
      <c r="Q56" s="105">
        <v>250</v>
      </c>
      <c r="R56" s="105">
        <v>250</v>
      </c>
      <c r="S56" s="105">
        <v>250</v>
      </c>
      <c r="T56" s="105">
        <v>250</v>
      </c>
      <c r="U56" s="105">
        <v>250</v>
      </c>
      <c r="V56" s="105">
        <v>250</v>
      </c>
      <c r="W56" s="105">
        <v>250</v>
      </c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</row>
    <row r="57" spans="1:35" s="52" customFormat="1" ht="20.05" customHeight="1" x14ac:dyDescent="0.35">
      <c r="A57" s="59" t="s">
        <v>110</v>
      </c>
      <c r="B57" s="59" t="s">
        <v>79</v>
      </c>
      <c r="C57" s="59" t="s">
        <v>111</v>
      </c>
      <c r="D57" s="106">
        <v>250</v>
      </c>
      <c r="E57" s="106">
        <v>250</v>
      </c>
      <c r="F57" s="106">
        <v>250</v>
      </c>
      <c r="G57" s="106">
        <v>250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</row>
    <row r="58" spans="1:35" s="52" customFormat="1" ht="20.05" customHeight="1" x14ac:dyDescent="0.4">
      <c r="A58" s="59"/>
      <c r="B58" s="59"/>
      <c r="C58" s="59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</row>
    <row r="59" spans="1:35" s="52" customFormat="1" ht="20.05" customHeight="1" x14ac:dyDescent="0.35">
      <c r="A59" s="59"/>
      <c r="B59" s="59"/>
      <c r="C59" s="59" t="s">
        <v>46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</row>
    <row r="60" spans="1:35" s="52" customFormat="1" ht="20.05" customHeight="1" x14ac:dyDescent="0.35">
      <c r="A60" s="59"/>
      <c r="B60" s="59"/>
      <c r="C60" s="59" t="s">
        <v>112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</row>
    <row r="61" spans="1:35" s="52" customFormat="1" ht="20.05" customHeight="1" x14ac:dyDescent="0.35">
      <c r="A61" s="59" t="s">
        <v>113</v>
      </c>
      <c r="B61" s="59" t="s">
        <v>52</v>
      </c>
      <c r="C61" s="59" t="s">
        <v>114</v>
      </c>
      <c r="D61" s="106">
        <v>215</v>
      </c>
      <c r="E61" s="106">
        <v>215</v>
      </c>
      <c r="F61" s="106">
        <v>215</v>
      </c>
      <c r="G61" s="106">
        <v>215</v>
      </c>
      <c r="H61" s="106">
        <v>215</v>
      </c>
      <c r="I61" s="106">
        <v>215</v>
      </c>
      <c r="J61" s="106">
        <v>215</v>
      </c>
      <c r="K61" s="106">
        <v>215</v>
      </c>
      <c r="L61" s="106">
        <v>215</v>
      </c>
      <c r="M61" s="106">
        <v>215</v>
      </c>
      <c r="N61" s="106">
        <v>215</v>
      </c>
      <c r="O61" s="106">
        <v>215</v>
      </c>
      <c r="P61" s="106">
        <v>215</v>
      </c>
      <c r="Q61" s="106">
        <v>215</v>
      </c>
      <c r="R61" s="106">
        <v>215</v>
      </c>
      <c r="S61" s="106">
        <v>215</v>
      </c>
      <c r="T61" s="106">
        <v>215</v>
      </c>
      <c r="U61" s="106">
        <v>215</v>
      </c>
      <c r="V61" s="106">
        <v>215</v>
      </c>
      <c r="W61" s="106">
        <v>215</v>
      </c>
      <c r="X61" s="106">
        <v>215</v>
      </c>
      <c r="Y61" s="106">
        <v>215</v>
      </c>
      <c r="Z61" s="106">
        <v>215</v>
      </c>
      <c r="AA61" s="106"/>
      <c r="AB61" s="106"/>
      <c r="AC61" s="106"/>
      <c r="AD61" s="106"/>
      <c r="AE61" s="106"/>
      <c r="AF61" s="106"/>
      <c r="AG61" s="106"/>
      <c r="AH61" s="106"/>
      <c r="AI61" s="106"/>
    </row>
    <row r="62" spans="1:35" s="52" customFormat="1" ht="20.05" customHeight="1" x14ac:dyDescent="0.4">
      <c r="A62" s="98"/>
      <c r="B62" s="59"/>
      <c r="C62" s="59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</row>
    <row r="63" spans="1:35" s="52" customFormat="1" ht="20.05" customHeight="1" x14ac:dyDescent="0.35">
      <c r="A63" s="59"/>
      <c r="B63" s="59"/>
      <c r="C63" s="59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</row>
    <row r="64" spans="1:35" s="52" customFormat="1" ht="20.05" customHeight="1" x14ac:dyDescent="0.4">
      <c r="A64" s="98"/>
      <c r="B64" s="59"/>
      <c r="C64" s="59" t="s">
        <v>46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</row>
    <row r="65" spans="1:35" s="52" customFormat="1" ht="20.05" customHeight="1" x14ac:dyDescent="0.4">
      <c r="A65" s="59"/>
      <c r="B65" s="59"/>
      <c r="C65" s="59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</row>
    <row r="66" spans="1:35" s="52" customFormat="1" ht="20.05" customHeight="1" x14ac:dyDescent="0.4">
      <c r="A66" s="59"/>
      <c r="B66" s="59"/>
      <c r="C66" s="59" t="s">
        <v>115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</row>
    <row r="67" spans="1:35" s="52" customFormat="1" ht="20.05" customHeight="1" x14ac:dyDescent="0.4">
      <c r="A67" s="59"/>
      <c r="B67" s="59"/>
      <c r="C67" s="59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</row>
    <row r="68" spans="1:35" s="52" customFormat="1" ht="20.05" customHeight="1" x14ac:dyDescent="0.4">
      <c r="A68" s="59"/>
      <c r="B68" s="59"/>
      <c r="C68" s="59" t="s">
        <v>116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</row>
    <row r="69" spans="1:35" s="52" customFormat="1" ht="20.05" customHeight="1" x14ac:dyDescent="0.4">
      <c r="A69" s="59"/>
      <c r="B69" s="59" t="s">
        <v>96</v>
      </c>
      <c r="C69" s="59" t="s">
        <v>117</v>
      </c>
      <c r="D69" s="105">
        <v>0</v>
      </c>
      <c r="E69" s="105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5">
        <v>0</v>
      </c>
      <c r="AH69" s="105" t="s">
        <v>288</v>
      </c>
      <c r="AI69" s="105" t="s">
        <v>288</v>
      </c>
    </row>
    <row r="70" spans="1:35" s="52" customFormat="1" ht="20.05" customHeight="1" x14ac:dyDescent="0.4">
      <c r="A70" s="59"/>
      <c r="B70" s="59" t="s">
        <v>96</v>
      </c>
      <c r="C70" s="59" t="s">
        <v>118</v>
      </c>
      <c r="D70" s="105">
        <v>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0</v>
      </c>
      <c r="AA70" s="105">
        <v>0</v>
      </c>
      <c r="AB70" s="105">
        <v>0</v>
      </c>
      <c r="AC70" s="105">
        <v>0</v>
      </c>
      <c r="AD70" s="105">
        <v>0</v>
      </c>
      <c r="AE70" s="105">
        <v>0</v>
      </c>
      <c r="AF70" s="105">
        <v>0</v>
      </c>
      <c r="AG70" s="105">
        <v>0</v>
      </c>
      <c r="AH70" s="105" t="s">
        <v>288</v>
      </c>
      <c r="AI70" s="105" t="s">
        <v>288</v>
      </c>
    </row>
    <row r="71" spans="1:35" s="52" customFormat="1" ht="20.05" customHeight="1" x14ac:dyDescent="0.4">
      <c r="A71" s="59"/>
      <c r="B71" s="59" t="s">
        <v>86</v>
      </c>
      <c r="C71" s="59" t="s">
        <v>119</v>
      </c>
      <c r="D71" s="105">
        <v>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 t="s">
        <v>288</v>
      </c>
      <c r="AI71" s="105" t="s">
        <v>288</v>
      </c>
    </row>
    <row r="72" spans="1:35" s="52" customFormat="1" ht="20.05" customHeight="1" x14ac:dyDescent="0.4">
      <c r="A72" s="59"/>
      <c r="B72" s="59" t="s">
        <v>86</v>
      </c>
      <c r="C72" s="59" t="s">
        <v>120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5">
        <v>0</v>
      </c>
      <c r="AG72" s="105">
        <v>0</v>
      </c>
      <c r="AH72" s="105" t="s">
        <v>288</v>
      </c>
      <c r="AI72" s="105" t="s">
        <v>288</v>
      </c>
    </row>
    <row r="73" spans="1:35" s="52" customFormat="1" ht="20.05" customHeight="1" x14ac:dyDescent="0.4">
      <c r="A73" s="59" t="s">
        <v>121</v>
      </c>
      <c r="B73" s="59" t="s">
        <v>52</v>
      </c>
      <c r="C73" s="59" t="s">
        <v>122</v>
      </c>
      <c r="D73" s="105">
        <v>0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v>0</v>
      </c>
      <c r="AA73" s="105">
        <v>0</v>
      </c>
      <c r="AB73" s="105">
        <v>0</v>
      </c>
      <c r="AC73" s="105">
        <v>0</v>
      </c>
      <c r="AD73" s="105">
        <v>0</v>
      </c>
      <c r="AE73" s="105">
        <v>0</v>
      </c>
      <c r="AF73" s="105">
        <v>0</v>
      </c>
      <c r="AG73" s="105">
        <v>0</v>
      </c>
      <c r="AH73" s="105" t="s">
        <v>288</v>
      </c>
      <c r="AI73" s="105" t="s">
        <v>288</v>
      </c>
    </row>
    <row r="74" spans="1:35" s="52" customFormat="1" ht="20.05" customHeight="1" x14ac:dyDescent="0.4">
      <c r="A74" s="59" t="s">
        <v>123</v>
      </c>
      <c r="B74" s="59" t="s">
        <v>52</v>
      </c>
      <c r="C74" s="59" t="s">
        <v>124</v>
      </c>
      <c r="D74" s="105">
        <v>0</v>
      </c>
      <c r="E74" s="105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5">
        <v>0</v>
      </c>
      <c r="AG74" s="105">
        <v>0</v>
      </c>
      <c r="AH74" s="105" t="s">
        <v>288</v>
      </c>
      <c r="AI74" s="105" t="s">
        <v>288</v>
      </c>
    </row>
    <row r="75" spans="1:35" s="52" customFormat="1" ht="20.05" customHeight="1" x14ac:dyDescent="0.4">
      <c r="A75" s="59" t="s">
        <v>125</v>
      </c>
      <c r="B75" s="59" t="s">
        <v>52</v>
      </c>
      <c r="C75" s="59" t="s">
        <v>126</v>
      </c>
      <c r="D75" s="105">
        <v>0</v>
      </c>
      <c r="E75" s="105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0</v>
      </c>
      <c r="AD75" s="105">
        <v>0</v>
      </c>
      <c r="AE75" s="105">
        <v>0</v>
      </c>
      <c r="AF75" s="105">
        <v>0</v>
      </c>
      <c r="AG75" s="105">
        <v>0</v>
      </c>
      <c r="AH75" s="105" t="s">
        <v>288</v>
      </c>
      <c r="AI75" s="105" t="s">
        <v>288</v>
      </c>
    </row>
    <row r="76" spans="1:35" s="52" customFormat="1" ht="20.05" customHeight="1" x14ac:dyDescent="0.4">
      <c r="A76" s="59" t="s">
        <v>127</v>
      </c>
      <c r="B76" s="59" t="s">
        <v>128</v>
      </c>
      <c r="C76" s="59" t="s">
        <v>129</v>
      </c>
      <c r="D76" s="105">
        <v>0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  <c r="V76" s="105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5">
        <v>0</v>
      </c>
      <c r="AG76" s="105">
        <v>0</v>
      </c>
      <c r="AH76" s="105" t="s">
        <v>288</v>
      </c>
      <c r="AI76" s="105" t="s">
        <v>288</v>
      </c>
    </row>
    <row r="77" spans="1:35" s="52" customFormat="1" ht="20.05" customHeight="1" x14ac:dyDescent="0.4">
      <c r="A77" s="59" t="s">
        <v>130</v>
      </c>
      <c r="B77" s="59" t="s">
        <v>54</v>
      </c>
      <c r="C77" s="59" t="s">
        <v>131</v>
      </c>
      <c r="D77" s="105">
        <v>0</v>
      </c>
      <c r="E77" s="105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05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  <c r="Z77" s="105">
        <v>0</v>
      </c>
      <c r="AA77" s="105">
        <v>0</v>
      </c>
      <c r="AB77" s="105">
        <v>0</v>
      </c>
      <c r="AC77" s="105">
        <v>0</v>
      </c>
      <c r="AD77" s="105">
        <v>0</v>
      </c>
      <c r="AE77" s="105">
        <v>0</v>
      </c>
      <c r="AF77" s="105">
        <v>0</v>
      </c>
      <c r="AG77" s="105">
        <v>0</v>
      </c>
      <c r="AH77" s="105" t="s">
        <v>288</v>
      </c>
      <c r="AI77" s="105" t="s">
        <v>288</v>
      </c>
    </row>
    <row r="78" spans="1:35" s="52" customFormat="1" ht="20.05" customHeight="1" x14ac:dyDescent="0.4">
      <c r="A78" s="59"/>
      <c r="B78" s="59" t="s">
        <v>88</v>
      </c>
      <c r="C78" s="59" t="s">
        <v>132</v>
      </c>
      <c r="D78" s="105">
        <v>0</v>
      </c>
      <c r="E78" s="105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5">
        <v>0</v>
      </c>
      <c r="U78" s="105">
        <v>0</v>
      </c>
      <c r="V78" s="105">
        <v>0</v>
      </c>
      <c r="W78" s="105">
        <v>0</v>
      </c>
      <c r="X78" s="105">
        <v>0</v>
      </c>
      <c r="Y78" s="105">
        <v>0</v>
      </c>
      <c r="Z78" s="105">
        <v>0</v>
      </c>
      <c r="AA78" s="105">
        <v>0</v>
      </c>
      <c r="AB78" s="105">
        <v>0</v>
      </c>
      <c r="AC78" s="105">
        <v>0</v>
      </c>
      <c r="AD78" s="105">
        <v>0</v>
      </c>
      <c r="AE78" s="105">
        <v>0</v>
      </c>
      <c r="AF78" s="105">
        <v>0</v>
      </c>
      <c r="AG78" s="105">
        <v>0</v>
      </c>
      <c r="AH78" s="105" t="s">
        <v>288</v>
      </c>
      <c r="AI78" s="105" t="s">
        <v>288</v>
      </c>
    </row>
    <row r="79" spans="1:35" s="52" customFormat="1" ht="20.05" customHeight="1" x14ac:dyDescent="0.4">
      <c r="A79" s="59"/>
      <c r="B79" s="59" t="s">
        <v>88</v>
      </c>
      <c r="C79" s="59" t="s">
        <v>133</v>
      </c>
      <c r="D79" s="105">
        <v>0</v>
      </c>
      <c r="E79" s="105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5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5">
        <v>0</v>
      </c>
      <c r="AG79" s="105">
        <v>0</v>
      </c>
      <c r="AH79" s="105" t="s">
        <v>288</v>
      </c>
      <c r="AI79" s="105" t="s">
        <v>288</v>
      </c>
    </row>
    <row r="80" spans="1:35" s="52" customFormat="1" ht="20.05" customHeight="1" x14ac:dyDescent="0.4">
      <c r="A80" s="59" t="s">
        <v>134</v>
      </c>
      <c r="B80" s="59" t="s">
        <v>135</v>
      </c>
      <c r="C80" s="59" t="s">
        <v>136</v>
      </c>
      <c r="D80" s="105">
        <v>154</v>
      </c>
      <c r="E80" s="105">
        <v>154</v>
      </c>
      <c r="F80" s="105">
        <v>154</v>
      </c>
      <c r="G80" s="105">
        <v>154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5">
        <v>0</v>
      </c>
      <c r="AG80" s="105">
        <v>0</v>
      </c>
      <c r="AH80" s="105" t="s">
        <v>288</v>
      </c>
      <c r="AI80" s="105" t="s">
        <v>288</v>
      </c>
    </row>
    <row r="81" spans="1:35" s="52" customFormat="1" ht="20.05" customHeight="1" x14ac:dyDescent="0.4">
      <c r="A81" s="59"/>
      <c r="B81" s="59" t="s">
        <v>135</v>
      </c>
      <c r="C81" s="59" t="s">
        <v>137</v>
      </c>
      <c r="D81" s="105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05">
        <v>0</v>
      </c>
      <c r="AG81" s="105">
        <v>0</v>
      </c>
      <c r="AH81" s="105" t="s">
        <v>288</v>
      </c>
      <c r="AI81" s="105" t="s">
        <v>288</v>
      </c>
    </row>
    <row r="82" spans="1:35" s="52" customFormat="1" ht="20.05" customHeight="1" x14ac:dyDescent="0.4">
      <c r="A82" s="59"/>
      <c r="B82" s="59" t="s">
        <v>138</v>
      </c>
      <c r="C82" s="59" t="s">
        <v>139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0</v>
      </c>
      <c r="AE82" s="105">
        <v>0</v>
      </c>
      <c r="AF82" s="105">
        <v>0</v>
      </c>
      <c r="AG82" s="105">
        <v>0</v>
      </c>
      <c r="AH82" s="105" t="s">
        <v>288</v>
      </c>
      <c r="AI82" s="105" t="s">
        <v>288</v>
      </c>
    </row>
    <row r="83" spans="1:35" s="52" customFormat="1" ht="20.05" customHeight="1" x14ac:dyDescent="0.4">
      <c r="A83" s="59" t="s">
        <v>140</v>
      </c>
      <c r="B83" s="59" t="s">
        <v>138</v>
      </c>
      <c r="C83" s="59" t="s">
        <v>141</v>
      </c>
      <c r="D83" s="105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5">
        <v>0</v>
      </c>
      <c r="AG83" s="105">
        <v>0</v>
      </c>
      <c r="AH83" s="105" t="s">
        <v>288</v>
      </c>
      <c r="AI83" s="105" t="s">
        <v>288</v>
      </c>
    </row>
    <row r="84" spans="1:35" s="52" customFormat="1" ht="20.05" customHeight="1" x14ac:dyDescent="0.4">
      <c r="A84" s="59"/>
      <c r="B84" s="59" t="s">
        <v>57</v>
      </c>
      <c r="C84" s="59" t="s">
        <v>142</v>
      </c>
      <c r="D84" s="105">
        <v>0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5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5">
        <v>0</v>
      </c>
      <c r="AG84" s="105">
        <v>0</v>
      </c>
      <c r="AH84" s="105" t="s">
        <v>288</v>
      </c>
      <c r="AI84" s="105" t="s">
        <v>288</v>
      </c>
    </row>
    <row r="85" spans="1:35" s="52" customFormat="1" ht="20.05" customHeight="1" x14ac:dyDescent="0.4">
      <c r="A85" s="59" t="s">
        <v>143</v>
      </c>
      <c r="B85" s="59" t="s">
        <v>57</v>
      </c>
      <c r="C85" s="59" t="s">
        <v>144</v>
      </c>
      <c r="D85" s="105">
        <v>154</v>
      </c>
      <c r="E85" s="105">
        <v>154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  <c r="S85" s="105">
        <v>0</v>
      </c>
      <c r="T85" s="105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  <c r="AB85" s="105">
        <v>0</v>
      </c>
      <c r="AC85" s="105">
        <v>0</v>
      </c>
      <c r="AD85" s="105">
        <v>0</v>
      </c>
      <c r="AE85" s="105">
        <v>0</v>
      </c>
      <c r="AF85" s="105">
        <v>0</v>
      </c>
      <c r="AG85" s="105">
        <v>0</v>
      </c>
      <c r="AH85" s="105" t="s">
        <v>288</v>
      </c>
      <c r="AI85" s="105" t="s">
        <v>288</v>
      </c>
    </row>
    <row r="86" spans="1:35" s="52" customFormat="1" ht="20.05" customHeight="1" x14ac:dyDescent="0.4">
      <c r="A86" s="59" t="s">
        <v>145</v>
      </c>
      <c r="B86" s="59" t="s">
        <v>57</v>
      </c>
      <c r="C86" s="59" t="s">
        <v>146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5">
        <v>0</v>
      </c>
      <c r="AE86" s="105">
        <v>0</v>
      </c>
      <c r="AF86" s="105">
        <v>0</v>
      </c>
      <c r="AG86" s="105">
        <v>0</v>
      </c>
      <c r="AH86" s="105" t="s">
        <v>288</v>
      </c>
      <c r="AI86" s="105" t="s">
        <v>288</v>
      </c>
    </row>
    <row r="87" spans="1:35" s="52" customFormat="1" ht="20.05" customHeight="1" x14ac:dyDescent="0.4">
      <c r="A87" s="59"/>
      <c r="B87" s="59" t="s">
        <v>57</v>
      </c>
      <c r="C87" s="59" t="s">
        <v>147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  <c r="S87" s="105">
        <v>0</v>
      </c>
      <c r="T87" s="105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5">
        <v>0</v>
      </c>
      <c r="AE87" s="105">
        <v>0</v>
      </c>
      <c r="AF87" s="105">
        <v>0</v>
      </c>
      <c r="AG87" s="105">
        <v>0</v>
      </c>
      <c r="AH87" s="105" t="s">
        <v>288</v>
      </c>
      <c r="AI87" s="105" t="s">
        <v>288</v>
      </c>
    </row>
    <row r="88" spans="1:35" s="52" customFormat="1" ht="20.05" customHeight="1" x14ac:dyDescent="0.4">
      <c r="A88" s="59"/>
      <c r="B88" s="59" t="s">
        <v>57</v>
      </c>
      <c r="C88" s="59" t="s">
        <v>148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05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5">
        <v>0</v>
      </c>
      <c r="AG88" s="105">
        <v>0</v>
      </c>
      <c r="AH88" s="105" t="s">
        <v>288</v>
      </c>
      <c r="AI88" s="105" t="s">
        <v>288</v>
      </c>
    </row>
    <row r="89" spans="1:35" s="52" customFormat="1" ht="20.05" customHeight="1" x14ac:dyDescent="0.4">
      <c r="A89" s="59"/>
      <c r="B89" s="59" t="s">
        <v>57</v>
      </c>
      <c r="C89" s="59" t="s">
        <v>149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05">
        <v>0</v>
      </c>
      <c r="AD89" s="105">
        <v>0</v>
      </c>
      <c r="AE89" s="105">
        <v>0</v>
      </c>
      <c r="AF89" s="105">
        <v>0</v>
      </c>
      <c r="AG89" s="105">
        <v>0</v>
      </c>
      <c r="AH89" s="105" t="s">
        <v>288</v>
      </c>
      <c r="AI89" s="105" t="s">
        <v>288</v>
      </c>
    </row>
    <row r="90" spans="1:35" s="52" customFormat="1" ht="20.05" customHeight="1" x14ac:dyDescent="0.4">
      <c r="A90" s="59" t="s">
        <v>150</v>
      </c>
      <c r="B90" s="59" t="s">
        <v>57</v>
      </c>
      <c r="C90" s="59" t="s">
        <v>151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105">
        <v>0</v>
      </c>
      <c r="AG90" s="105">
        <v>0</v>
      </c>
      <c r="AH90" s="105" t="s">
        <v>288</v>
      </c>
      <c r="AI90" s="105" t="s">
        <v>288</v>
      </c>
    </row>
    <row r="91" spans="1:35" s="52" customFormat="1" ht="20.05" customHeight="1" x14ac:dyDescent="0.4">
      <c r="A91" s="59"/>
      <c r="B91" s="59" t="s">
        <v>62</v>
      </c>
      <c r="C91" s="59" t="s">
        <v>152</v>
      </c>
      <c r="D91" s="105"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5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0</v>
      </c>
      <c r="AA91" s="105">
        <v>0</v>
      </c>
      <c r="AB91" s="105">
        <v>0</v>
      </c>
      <c r="AC91" s="105">
        <v>0</v>
      </c>
      <c r="AD91" s="105">
        <v>0</v>
      </c>
      <c r="AE91" s="105">
        <v>0</v>
      </c>
      <c r="AF91" s="105">
        <v>0</v>
      </c>
      <c r="AG91" s="105">
        <v>0</v>
      </c>
      <c r="AH91" s="105" t="s">
        <v>288</v>
      </c>
      <c r="AI91" s="105" t="s">
        <v>288</v>
      </c>
    </row>
    <row r="92" spans="1:35" s="52" customFormat="1" ht="20.05" customHeight="1" x14ac:dyDescent="0.4">
      <c r="A92" s="59" t="s">
        <v>153</v>
      </c>
      <c r="B92" s="59" t="s">
        <v>62</v>
      </c>
      <c r="C92" s="59" t="s">
        <v>154</v>
      </c>
      <c r="D92" s="105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5">
        <v>0</v>
      </c>
      <c r="AG92" s="105">
        <v>0</v>
      </c>
      <c r="AH92" s="105" t="s">
        <v>288</v>
      </c>
      <c r="AI92" s="105" t="s">
        <v>288</v>
      </c>
    </row>
    <row r="93" spans="1:35" s="52" customFormat="1" ht="20.05" customHeight="1" x14ac:dyDescent="0.4">
      <c r="A93" s="108" t="s">
        <v>155</v>
      </c>
      <c r="B93" s="59" t="s">
        <v>62</v>
      </c>
      <c r="C93" s="59" t="s">
        <v>156</v>
      </c>
      <c r="D93" s="105">
        <v>154</v>
      </c>
      <c r="E93" s="105">
        <v>154</v>
      </c>
      <c r="F93" s="105">
        <v>154</v>
      </c>
      <c r="G93" s="105">
        <v>154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5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5">
        <v>0</v>
      </c>
      <c r="AG93" s="105">
        <v>0</v>
      </c>
      <c r="AH93" s="105" t="s">
        <v>288</v>
      </c>
      <c r="AI93" s="105" t="s">
        <v>288</v>
      </c>
    </row>
    <row r="94" spans="1:35" s="52" customFormat="1" ht="20.05" customHeight="1" x14ac:dyDescent="0.35">
      <c r="A94" s="101"/>
      <c r="B94" s="59" t="s">
        <v>62</v>
      </c>
      <c r="C94" s="59" t="s">
        <v>157</v>
      </c>
      <c r="D94" s="106">
        <v>0</v>
      </c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0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 t="s">
        <v>288</v>
      </c>
      <c r="AI94" s="106" t="s">
        <v>288</v>
      </c>
    </row>
    <row r="95" spans="1:35" s="52" customFormat="1" ht="20.05" customHeight="1" x14ac:dyDescent="0.4">
      <c r="A95" s="98"/>
      <c r="B95" s="59" t="s">
        <v>62</v>
      </c>
      <c r="C95" s="59" t="s">
        <v>158</v>
      </c>
      <c r="D95" s="105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5">
        <v>0</v>
      </c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0</v>
      </c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105">
        <v>0</v>
      </c>
      <c r="AG95" s="105">
        <v>0</v>
      </c>
      <c r="AH95" s="105" t="s">
        <v>288</v>
      </c>
      <c r="AI95" s="105" t="s">
        <v>288</v>
      </c>
    </row>
    <row r="96" spans="1:35" s="52" customFormat="1" ht="20.05" customHeight="1" x14ac:dyDescent="0.4">
      <c r="A96" s="59"/>
      <c r="B96" s="59" t="s">
        <v>79</v>
      </c>
      <c r="C96" s="59" t="s">
        <v>159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5">
        <v>0</v>
      </c>
      <c r="Q96" s="105">
        <v>0</v>
      </c>
      <c r="R96" s="105">
        <v>0</v>
      </c>
      <c r="S96" s="105">
        <v>0</v>
      </c>
      <c r="T96" s="105">
        <v>0</v>
      </c>
      <c r="U96" s="105">
        <v>0</v>
      </c>
      <c r="V96" s="105">
        <v>0</v>
      </c>
      <c r="W96" s="105">
        <v>0</v>
      </c>
      <c r="X96" s="105">
        <v>0</v>
      </c>
      <c r="Y96" s="105">
        <v>0</v>
      </c>
      <c r="Z96" s="105">
        <v>0</v>
      </c>
      <c r="AA96" s="105">
        <v>0</v>
      </c>
      <c r="AB96" s="105">
        <v>0</v>
      </c>
      <c r="AC96" s="105">
        <v>0</v>
      </c>
      <c r="AD96" s="105">
        <v>0</v>
      </c>
      <c r="AE96" s="105">
        <v>0</v>
      </c>
      <c r="AF96" s="105">
        <v>0</v>
      </c>
      <c r="AG96" s="105">
        <v>0</v>
      </c>
      <c r="AH96" s="105" t="s">
        <v>288</v>
      </c>
      <c r="AI96" s="105" t="s">
        <v>288</v>
      </c>
    </row>
    <row r="97" spans="1:35" s="52" customFormat="1" ht="20.05" customHeight="1" x14ac:dyDescent="0.4">
      <c r="A97" s="59"/>
      <c r="B97" s="59"/>
      <c r="C97" s="59"/>
      <c r="D97" s="109"/>
      <c r="E97" s="109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</row>
    <row r="98" spans="1:35" s="52" customFormat="1" ht="20.05" customHeight="1" x14ac:dyDescent="0.4">
      <c r="A98" s="59"/>
      <c r="B98" s="59"/>
      <c r="C98" s="59" t="s">
        <v>46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</row>
    <row r="99" spans="1:35" s="52" customFormat="1" ht="20.05" customHeight="1" x14ac:dyDescent="0.35">
      <c r="A99" s="59"/>
      <c r="B99" s="59"/>
      <c r="C99" s="59" t="s">
        <v>160</v>
      </c>
    </row>
    <row r="100" spans="1:35" s="52" customFormat="1" ht="20.05" customHeight="1" x14ac:dyDescent="0.35">
      <c r="A100" s="59" t="s">
        <v>161</v>
      </c>
      <c r="B100" s="59" t="s">
        <v>49</v>
      </c>
      <c r="C100" s="59" t="s">
        <v>162</v>
      </c>
      <c r="D100" s="110">
        <v>0</v>
      </c>
      <c r="E100" s="110">
        <v>0</v>
      </c>
      <c r="F100" s="110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 t="s">
        <v>288</v>
      </c>
      <c r="AI100" s="52" t="s">
        <v>288</v>
      </c>
    </row>
    <row r="101" spans="1:35" s="52" customFormat="1" ht="20.05" customHeight="1" x14ac:dyDescent="0.4">
      <c r="A101" s="59" t="s">
        <v>163</v>
      </c>
      <c r="B101" s="59" t="s">
        <v>86</v>
      </c>
      <c r="C101" s="59" t="s">
        <v>164</v>
      </c>
      <c r="D101" s="105">
        <v>0</v>
      </c>
      <c r="E101" s="105">
        <v>0</v>
      </c>
      <c r="F101" s="105">
        <v>0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v>0</v>
      </c>
      <c r="T101" s="105">
        <v>0</v>
      </c>
      <c r="U101" s="105">
        <v>0</v>
      </c>
      <c r="V101" s="105">
        <v>0</v>
      </c>
      <c r="W101" s="105">
        <v>0</v>
      </c>
      <c r="X101" s="105">
        <v>0</v>
      </c>
      <c r="Y101" s="105">
        <v>0</v>
      </c>
      <c r="Z101" s="105">
        <v>0</v>
      </c>
      <c r="AA101" s="105">
        <v>0</v>
      </c>
      <c r="AB101" s="105">
        <v>0</v>
      </c>
      <c r="AC101" s="105">
        <v>0</v>
      </c>
      <c r="AD101" s="105">
        <v>0</v>
      </c>
      <c r="AE101" s="105">
        <v>0</v>
      </c>
      <c r="AF101" s="105">
        <v>0</v>
      </c>
      <c r="AG101" s="105">
        <v>0</v>
      </c>
      <c r="AH101" s="105" t="s">
        <v>288</v>
      </c>
      <c r="AI101" s="105" t="s">
        <v>288</v>
      </c>
    </row>
    <row r="102" spans="1:35" s="52" customFormat="1" ht="20.05" customHeight="1" x14ac:dyDescent="0.4">
      <c r="A102" s="59"/>
      <c r="B102" s="59" t="s">
        <v>86</v>
      </c>
      <c r="C102" s="59" t="s">
        <v>165</v>
      </c>
      <c r="D102" s="105">
        <v>0</v>
      </c>
      <c r="E102" s="105"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105" t="s">
        <v>288</v>
      </c>
      <c r="AI102" s="105" t="s">
        <v>288</v>
      </c>
    </row>
    <row r="103" spans="1:35" s="52" customFormat="1" ht="20.05" customHeight="1" x14ac:dyDescent="0.4">
      <c r="A103" s="59"/>
      <c r="B103" s="59" t="s">
        <v>86</v>
      </c>
      <c r="C103" s="59" t="s">
        <v>166</v>
      </c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</row>
    <row r="104" spans="1:35" s="52" customFormat="1" ht="20.05" customHeight="1" x14ac:dyDescent="0.4">
      <c r="A104" s="59"/>
      <c r="B104" s="59" t="s">
        <v>128</v>
      </c>
      <c r="C104" s="59" t="s">
        <v>167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</row>
    <row r="105" spans="1:35" s="52" customFormat="1" ht="20.05" customHeight="1" x14ac:dyDescent="0.4">
      <c r="A105" s="59"/>
      <c r="B105" s="59" t="s">
        <v>128</v>
      </c>
      <c r="C105" s="59" t="s">
        <v>168</v>
      </c>
      <c r="D105" s="105">
        <v>0</v>
      </c>
      <c r="E105" s="105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5">
        <v>0</v>
      </c>
      <c r="U105" s="105">
        <v>0</v>
      </c>
      <c r="V105" s="105">
        <v>0</v>
      </c>
      <c r="W105" s="105">
        <v>0</v>
      </c>
      <c r="X105" s="105">
        <v>0</v>
      </c>
      <c r="Y105" s="105">
        <v>0</v>
      </c>
      <c r="Z105" s="105">
        <v>0</v>
      </c>
      <c r="AA105" s="105">
        <v>0</v>
      </c>
      <c r="AB105" s="105">
        <v>0</v>
      </c>
      <c r="AC105" s="105">
        <v>0</v>
      </c>
      <c r="AD105" s="105">
        <v>0</v>
      </c>
      <c r="AE105" s="105">
        <v>0</v>
      </c>
      <c r="AF105" s="105">
        <v>0</v>
      </c>
      <c r="AG105" s="105">
        <v>0</v>
      </c>
      <c r="AH105" s="105" t="s">
        <v>288</v>
      </c>
      <c r="AI105" s="105" t="s">
        <v>288</v>
      </c>
    </row>
    <row r="106" spans="1:35" s="52" customFormat="1" ht="20.05" customHeight="1" x14ac:dyDescent="0.4">
      <c r="A106" s="59" t="s">
        <v>169</v>
      </c>
      <c r="B106" s="59" t="s">
        <v>128</v>
      </c>
      <c r="C106" s="59" t="s">
        <v>170</v>
      </c>
      <c r="D106" s="105">
        <v>0</v>
      </c>
      <c r="E106" s="105">
        <v>0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105">
        <v>0</v>
      </c>
      <c r="U106" s="105"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v>0</v>
      </c>
      <c r="AA106" s="105">
        <v>0</v>
      </c>
      <c r="AB106" s="105">
        <v>0</v>
      </c>
      <c r="AC106" s="105">
        <v>0</v>
      </c>
      <c r="AD106" s="105">
        <v>0</v>
      </c>
      <c r="AE106" s="105">
        <v>0</v>
      </c>
      <c r="AF106" s="105">
        <v>0</v>
      </c>
      <c r="AG106" s="105">
        <v>0</v>
      </c>
      <c r="AH106" s="105" t="s">
        <v>288</v>
      </c>
      <c r="AI106" s="105" t="s">
        <v>288</v>
      </c>
    </row>
    <row r="107" spans="1:35" s="111" customFormat="1" ht="20.05" customHeight="1" x14ac:dyDescent="0.4">
      <c r="A107" s="59" t="s">
        <v>171</v>
      </c>
      <c r="B107" s="59" t="s">
        <v>57</v>
      </c>
      <c r="C107" s="59" t="s">
        <v>172</v>
      </c>
      <c r="D107" s="105">
        <v>0</v>
      </c>
      <c r="E107" s="105">
        <v>0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0</v>
      </c>
      <c r="AB107" s="105">
        <v>0</v>
      </c>
      <c r="AC107" s="105">
        <v>0</v>
      </c>
      <c r="AD107" s="105">
        <v>0</v>
      </c>
      <c r="AE107" s="105">
        <v>0</v>
      </c>
      <c r="AF107" s="105">
        <v>0</v>
      </c>
      <c r="AG107" s="105">
        <v>0</v>
      </c>
      <c r="AH107" s="105" t="s">
        <v>288</v>
      </c>
      <c r="AI107" s="105" t="s">
        <v>288</v>
      </c>
    </row>
    <row r="108" spans="1:35" s="52" customFormat="1" ht="20.05" customHeight="1" x14ac:dyDescent="0.4">
      <c r="A108" s="67" t="s">
        <v>173</v>
      </c>
      <c r="B108" s="59" t="s">
        <v>57</v>
      </c>
      <c r="C108" s="59" t="s">
        <v>174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05">
        <v>0</v>
      </c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105">
        <v>0</v>
      </c>
      <c r="AG108" s="105">
        <v>0</v>
      </c>
      <c r="AH108" s="105" t="s">
        <v>288</v>
      </c>
      <c r="AI108" s="105" t="s">
        <v>288</v>
      </c>
    </row>
    <row r="109" spans="1:35" s="52" customFormat="1" ht="20.05" customHeight="1" x14ac:dyDescent="0.4">
      <c r="A109" s="59" t="s">
        <v>175</v>
      </c>
      <c r="B109" s="59" t="s">
        <v>176</v>
      </c>
      <c r="C109" s="59" t="s">
        <v>177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5">
        <v>0</v>
      </c>
      <c r="U109" s="105">
        <v>0</v>
      </c>
      <c r="V109" s="105">
        <v>0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  <c r="AB109" s="105">
        <v>0</v>
      </c>
      <c r="AC109" s="105">
        <v>0</v>
      </c>
      <c r="AD109" s="105">
        <v>0</v>
      </c>
      <c r="AE109" s="105">
        <v>0</v>
      </c>
      <c r="AF109" s="105">
        <v>0</v>
      </c>
      <c r="AG109" s="105">
        <v>0</v>
      </c>
      <c r="AH109" s="105" t="s">
        <v>288</v>
      </c>
      <c r="AI109" s="105" t="s">
        <v>288</v>
      </c>
    </row>
    <row r="110" spans="1:35" s="52" customFormat="1" ht="20.05" customHeight="1" x14ac:dyDescent="0.4">
      <c r="A110" s="59"/>
      <c r="B110" s="59" t="s">
        <v>62</v>
      </c>
      <c r="C110" s="59" t="s">
        <v>178</v>
      </c>
      <c r="D110" s="109">
        <v>0</v>
      </c>
      <c r="E110" s="109">
        <v>0</v>
      </c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09">
        <v>0</v>
      </c>
      <c r="R110" s="109">
        <v>0</v>
      </c>
      <c r="S110" s="109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9">
        <v>0</v>
      </c>
      <c r="AB110" s="109">
        <v>0</v>
      </c>
      <c r="AC110" s="109">
        <v>0</v>
      </c>
      <c r="AD110" s="109">
        <v>0</v>
      </c>
      <c r="AE110" s="109">
        <v>0</v>
      </c>
      <c r="AF110" s="109">
        <v>0</v>
      </c>
      <c r="AG110" s="109">
        <v>0</v>
      </c>
      <c r="AH110" s="109" t="s">
        <v>288</v>
      </c>
      <c r="AI110" s="109" t="s">
        <v>288</v>
      </c>
    </row>
    <row r="111" spans="1:35" s="52" customFormat="1" ht="20.05" customHeight="1" x14ac:dyDescent="0.4">
      <c r="A111" s="59" t="s">
        <v>179</v>
      </c>
      <c r="B111" s="59" t="s">
        <v>62</v>
      </c>
      <c r="C111" s="59" t="s">
        <v>180</v>
      </c>
      <c r="D111" s="105">
        <v>250</v>
      </c>
      <c r="E111" s="105">
        <v>250</v>
      </c>
      <c r="F111" s="105">
        <v>250</v>
      </c>
      <c r="G111" s="105">
        <v>250</v>
      </c>
      <c r="H111" s="105">
        <v>250</v>
      </c>
      <c r="I111" s="105">
        <v>250</v>
      </c>
      <c r="J111" s="105">
        <v>250</v>
      </c>
      <c r="K111" s="105">
        <v>250</v>
      </c>
      <c r="L111" s="105">
        <v>250</v>
      </c>
      <c r="M111" s="105">
        <v>250</v>
      </c>
      <c r="N111" s="105">
        <v>0</v>
      </c>
      <c r="O111" s="105">
        <v>0</v>
      </c>
      <c r="P111" s="105">
        <v>0</v>
      </c>
      <c r="Q111" s="105">
        <v>0</v>
      </c>
      <c r="R111" s="105">
        <v>0</v>
      </c>
      <c r="S111" s="105">
        <v>0</v>
      </c>
      <c r="T111" s="105">
        <v>0</v>
      </c>
      <c r="U111" s="105">
        <v>0</v>
      </c>
      <c r="V111" s="105">
        <v>0</v>
      </c>
      <c r="W111" s="105">
        <v>0</v>
      </c>
      <c r="X111" s="105">
        <v>0</v>
      </c>
      <c r="Y111" s="105">
        <v>0</v>
      </c>
      <c r="Z111" s="105">
        <v>0</v>
      </c>
      <c r="AA111" s="105">
        <v>0</v>
      </c>
      <c r="AB111" s="105">
        <v>0</v>
      </c>
      <c r="AC111" s="105">
        <v>0</v>
      </c>
      <c r="AD111" s="105">
        <v>0</v>
      </c>
      <c r="AE111" s="105">
        <v>0</v>
      </c>
      <c r="AF111" s="105">
        <v>0</v>
      </c>
      <c r="AG111" s="105">
        <v>0</v>
      </c>
      <c r="AH111" s="105" t="s">
        <v>288</v>
      </c>
      <c r="AI111" s="105" t="s">
        <v>288</v>
      </c>
    </row>
    <row r="112" spans="1:35" s="52" customFormat="1" ht="20.05" customHeight="1" x14ac:dyDescent="0.4">
      <c r="A112" s="59"/>
      <c r="B112" s="59" t="s">
        <v>62</v>
      </c>
      <c r="C112" s="59" t="s">
        <v>181</v>
      </c>
      <c r="D112" s="105">
        <v>0</v>
      </c>
      <c r="E112" s="105">
        <v>0</v>
      </c>
      <c r="F112" s="105">
        <v>0</v>
      </c>
      <c r="G112" s="105">
        <v>0</v>
      </c>
      <c r="H112" s="105">
        <v>0</v>
      </c>
      <c r="I112" s="105">
        <v>0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5">
        <v>0</v>
      </c>
      <c r="R112" s="105">
        <v>0</v>
      </c>
      <c r="S112" s="105">
        <v>0</v>
      </c>
      <c r="T112" s="105">
        <v>0</v>
      </c>
      <c r="U112" s="105">
        <v>0</v>
      </c>
      <c r="V112" s="105">
        <v>0</v>
      </c>
      <c r="W112" s="105">
        <v>0</v>
      </c>
      <c r="X112" s="105">
        <v>0</v>
      </c>
      <c r="Y112" s="105">
        <v>0</v>
      </c>
      <c r="Z112" s="105">
        <v>0</v>
      </c>
      <c r="AA112" s="105">
        <v>0</v>
      </c>
      <c r="AB112" s="105">
        <v>0</v>
      </c>
      <c r="AC112" s="105">
        <v>0</v>
      </c>
      <c r="AD112" s="105">
        <v>0</v>
      </c>
      <c r="AE112" s="105">
        <v>0</v>
      </c>
      <c r="AF112" s="105">
        <v>0</v>
      </c>
      <c r="AG112" s="105">
        <v>0</v>
      </c>
      <c r="AH112" s="105" t="s">
        <v>288</v>
      </c>
      <c r="AI112" s="105" t="s">
        <v>288</v>
      </c>
    </row>
    <row r="113" spans="1:35" s="52" customFormat="1" ht="20.05" customHeight="1" x14ac:dyDescent="0.4">
      <c r="A113" s="59" t="s">
        <v>182</v>
      </c>
      <c r="B113" s="59" t="s">
        <v>62</v>
      </c>
      <c r="C113" s="59" t="s">
        <v>183</v>
      </c>
      <c r="D113" s="105">
        <v>200</v>
      </c>
      <c r="E113" s="105">
        <v>200</v>
      </c>
      <c r="F113" s="105">
        <v>27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5">
        <v>0</v>
      </c>
      <c r="R113" s="105">
        <v>0</v>
      </c>
      <c r="S113" s="105">
        <v>0</v>
      </c>
      <c r="T113" s="105">
        <v>0</v>
      </c>
      <c r="U113" s="105">
        <v>0</v>
      </c>
      <c r="V113" s="105">
        <v>0</v>
      </c>
      <c r="W113" s="105">
        <v>0</v>
      </c>
      <c r="X113" s="105">
        <v>0</v>
      </c>
      <c r="Y113" s="105">
        <v>0</v>
      </c>
      <c r="Z113" s="105">
        <v>0</v>
      </c>
      <c r="AA113" s="105">
        <v>0</v>
      </c>
      <c r="AB113" s="105">
        <v>0</v>
      </c>
      <c r="AC113" s="105">
        <v>0</v>
      </c>
      <c r="AD113" s="105">
        <v>0</v>
      </c>
      <c r="AE113" s="105">
        <v>0</v>
      </c>
      <c r="AF113" s="105">
        <v>0</v>
      </c>
      <c r="AG113" s="105">
        <v>0</v>
      </c>
      <c r="AH113" s="105" t="s">
        <v>288</v>
      </c>
      <c r="AI113" s="105" t="s">
        <v>288</v>
      </c>
    </row>
    <row r="114" spans="1:35" s="52" customFormat="1" ht="20.05" customHeight="1" x14ac:dyDescent="0.4">
      <c r="A114" s="59"/>
      <c r="B114" s="59" t="s">
        <v>62</v>
      </c>
      <c r="C114" s="59" t="s">
        <v>184</v>
      </c>
      <c r="D114" s="105">
        <v>0</v>
      </c>
      <c r="E114" s="105">
        <v>0</v>
      </c>
      <c r="F114" s="105">
        <v>0</v>
      </c>
      <c r="G114" s="105">
        <v>0</v>
      </c>
      <c r="H114" s="105">
        <v>0</v>
      </c>
      <c r="I114" s="105">
        <v>0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105">
        <v>0</v>
      </c>
      <c r="T114" s="105">
        <v>0</v>
      </c>
      <c r="U114" s="105">
        <v>0</v>
      </c>
      <c r="V114" s="105">
        <v>0</v>
      </c>
      <c r="W114" s="105">
        <v>0</v>
      </c>
      <c r="X114" s="105">
        <v>0</v>
      </c>
      <c r="Y114" s="105">
        <v>0</v>
      </c>
      <c r="Z114" s="105">
        <v>0</v>
      </c>
      <c r="AA114" s="105">
        <v>0</v>
      </c>
      <c r="AB114" s="105">
        <v>0</v>
      </c>
      <c r="AC114" s="105">
        <v>0</v>
      </c>
      <c r="AD114" s="105">
        <v>0</v>
      </c>
      <c r="AE114" s="105">
        <v>0</v>
      </c>
      <c r="AF114" s="105">
        <v>0</v>
      </c>
      <c r="AG114" s="105">
        <v>0</v>
      </c>
      <c r="AH114" s="105" t="s">
        <v>288</v>
      </c>
      <c r="AI114" s="105" t="s">
        <v>288</v>
      </c>
    </row>
    <row r="115" spans="1:35" s="52" customFormat="1" ht="20.05" customHeight="1" x14ac:dyDescent="0.4">
      <c r="A115" s="108" t="s">
        <v>185</v>
      </c>
      <c r="B115" s="59" t="s">
        <v>62</v>
      </c>
      <c r="C115" s="59" t="s">
        <v>186</v>
      </c>
      <c r="D115" s="105">
        <v>0</v>
      </c>
      <c r="E115" s="105">
        <v>0</v>
      </c>
      <c r="F115" s="105">
        <v>250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5">
        <v>0</v>
      </c>
      <c r="U115" s="105">
        <v>0</v>
      </c>
      <c r="V115" s="105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0</v>
      </c>
      <c r="AB115" s="105">
        <v>0</v>
      </c>
      <c r="AC115" s="105">
        <v>0</v>
      </c>
      <c r="AD115" s="105">
        <v>0</v>
      </c>
      <c r="AE115" s="105">
        <v>0</v>
      </c>
      <c r="AF115" s="105">
        <v>0</v>
      </c>
      <c r="AG115" s="105">
        <v>0</v>
      </c>
      <c r="AH115" s="105" t="s">
        <v>288</v>
      </c>
      <c r="AI115" s="105" t="s">
        <v>288</v>
      </c>
    </row>
    <row r="116" spans="1:35" s="52" customFormat="1" ht="20.05" customHeight="1" x14ac:dyDescent="0.4">
      <c r="A116" s="59" t="s">
        <v>187</v>
      </c>
      <c r="B116" s="59" t="s">
        <v>62</v>
      </c>
      <c r="C116" s="59" t="s">
        <v>188</v>
      </c>
      <c r="D116" s="105">
        <v>250</v>
      </c>
      <c r="E116" s="105">
        <v>250</v>
      </c>
      <c r="F116" s="105">
        <v>250</v>
      </c>
      <c r="G116" s="105">
        <v>250</v>
      </c>
      <c r="H116" s="105">
        <v>250</v>
      </c>
      <c r="I116" s="105">
        <v>250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05">
        <v>0</v>
      </c>
      <c r="U116" s="105">
        <v>0</v>
      </c>
      <c r="V116" s="105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0</v>
      </c>
      <c r="AB116" s="105">
        <v>0</v>
      </c>
      <c r="AC116" s="105">
        <v>0</v>
      </c>
      <c r="AD116" s="105">
        <v>0</v>
      </c>
      <c r="AE116" s="105">
        <v>0</v>
      </c>
      <c r="AF116" s="105">
        <v>0</v>
      </c>
      <c r="AG116" s="105">
        <v>0</v>
      </c>
      <c r="AH116" s="105" t="s">
        <v>288</v>
      </c>
      <c r="AI116" s="105" t="s">
        <v>288</v>
      </c>
    </row>
    <row r="117" spans="1:35" s="52" customFormat="1" ht="20.05" customHeight="1" x14ac:dyDescent="0.35">
      <c r="A117" s="98"/>
      <c r="B117" s="59" t="s">
        <v>62</v>
      </c>
      <c r="C117" s="59" t="s">
        <v>189</v>
      </c>
      <c r="D117" s="106">
        <v>0</v>
      </c>
      <c r="E117" s="106">
        <v>0</v>
      </c>
      <c r="F117" s="106">
        <v>0</v>
      </c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106">
        <v>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 t="s">
        <v>288</v>
      </c>
      <c r="AI117" s="106" t="s">
        <v>288</v>
      </c>
    </row>
    <row r="118" spans="1:35" s="52" customFormat="1" ht="20.05" customHeight="1" x14ac:dyDescent="0.4">
      <c r="A118" s="59" t="s">
        <v>190</v>
      </c>
      <c r="B118" s="59" t="s">
        <v>64</v>
      </c>
      <c r="C118" s="59" t="s">
        <v>191</v>
      </c>
      <c r="D118" s="105">
        <v>250</v>
      </c>
      <c r="E118" s="105">
        <v>250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5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0</v>
      </c>
      <c r="AA118" s="105">
        <v>0</v>
      </c>
      <c r="AB118" s="105">
        <v>0</v>
      </c>
      <c r="AC118" s="105">
        <v>0</v>
      </c>
      <c r="AD118" s="105">
        <v>0</v>
      </c>
      <c r="AE118" s="105">
        <v>0</v>
      </c>
      <c r="AF118" s="105">
        <v>0</v>
      </c>
      <c r="AG118" s="105">
        <v>0</v>
      </c>
      <c r="AH118" s="105" t="s">
        <v>288</v>
      </c>
      <c r="AI118" s="105" t="s">
        <v>288</v>
      </c>
    </row>
    <row r="119" spans="1:35" s="52" customFormat="1" ht="20.05" customHeight="1" x14ac:dyDescent="0.4">
      <c r="A119" s="59"/>
      <c r="B119" s="59"/>
      <c r="C119" s="59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</row>
    <row r="120" spans="1:35" s="52" customFormat="1" ht="20.05" customHeight="1" x14ac:dyDescent="0.4">
      <c r="A120" s="59"/>
      <c r="B120" s="59"/>
      <c r="C120" s="59" t="s">
        <v>46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</row>
    <row r="121" spans="1:35" s="52" customFormat="1" ht="20.05" customHeight="1" x14ac:dyDescent="0.4">
      <c r="A121" s="59"/>
      <c r="B121" s="59"/>
      <c r="C121" s="59" t="s">
        <v>192</v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</row>
    <row r="122" spans="1:35" s="52" customFormat="1" ht="20.05" customHeight="1" x14ac:dyDescent="0.4">
      <c r="A122" s="59" t="s">
        <v>193</v>
      </c>
      <c r="B122" s="59" t="s">
        <v>86</v>
      </c>
      <c r="C122" s="59" t="s">
        <v>194</v>
      </c>
      <c r="D122" s="105">
        <v>168</v>
      </c>
      <c r="E122" s="105">
        <v>182</v>
      </c>
      <c r="F122" s="105">
        <v>158</v>
      </c>
      <c r="G122" s="105">
        <v>155</v>
      </c>
      <c r="H122" s="105">
        <v>151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05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0</v>
      </c>
      <c r="AC122" s="105">
        <v>0</v>
      </c>
      <c r="AD122" s="105">
        <v>0</v>
      </c>
      <c r="AE122" s="105">
        <v>0</v>
      </c>
      <c r="AF122" s="105">
        <v>0</v>
      </c>
      <c r="AG122" s="105">
        <v>0</v>
      </c>
      <c r="AH122" s="105" t="s">
        <v>288</v>
      </c>
      <c r="AI122" s="105" t="s">
        <v>288</v>
      </c>
    </row>
    <row r="123" spans="1:35" s="52" customFormat="1" ht="20.05" customHeight="1" x14ac:dyDescent="0.4">
      <c r="A123" s="59" t="s">
        <v>195</v>
      </c>
      <c r="B123" s="59" t="s">
        <v>138</v>
      </c>
      <c r="C123" s="59" t="s">
        <v>196</v>
      </c>
      <c r="D123" s="105">
        <v>125</v>
      </c>
      <c r="E123" s="105">
        <v>139</v>
      </c>
      <c r="F123" s="105">
        <v>139</v>
      </c>
      <c r="G123" s="105">
        <v>139</v>
      </c>
      <c r="H123" s="105">
        <v>139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5" t="s">
        <v>288</v>
      </c>
      <c r="AI123" s="105" t="s">
        <v>288</v>
      </c>
    </row>
    <row r="124" spans="1:35" s="52" customFormat="1" ht="20.05" customHeight="1" x14ac:dyDescent="0.4">
      <c r="A124" s="59" t="s">
        <v>197</v>
      </c>
      <c r="B124" s="59" t="s">
        <v>57</v>
      </c>
      <c r="C124" s="59" t="s">
        <v>198</v>
      </c>
      <c r="D124" s="105">
        <v>0</v>
      </c>
      <c r="E124" s="105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5">
        <v>0</v>
      </c>
      <c r="Q124" s="105">
        <v>0</v>
      </c>
      <c r="R124" s="105">
        <v>0</v>
      </c>
      <c r="S124" s="105">
        <v>0</v>
      </c>
      <c r="T124" s="105">
        <v>0</v>
      </c>
      <c r="U124" s="105">
        <v>0</v>
      </c>
      <c r="V124" s="105">
        <v>0</v>
      </c>
      <c r="W124" s="105">
        <v>0</v>
      </c>
      <c r="X124" s="105">
        <v>0</v>
      </c>
      <c r="Y124" s="105">
        <v>0</v>
      </c>
      <c r="Z124" s="105">
        <v>0</v>
      </c>
      <c r="AA124" s="105">
        <v>0</v>
      </c>
      <c r="AB124" s="105">
        <v>0</v>
      </c>
      <c r="AC124" s="105">
        <v>0</v>
      </c>
      <c r="AD124" s="105">
        <v>0</v>
      </c>
      <c r="AE124" s="105">
        <v>0</v>
      </c>
      <c r="AF124" s="105">
        <v>0</v>
      </c>
      <c r="AG124" s="105">
        <v>0</v>
      </c>
      <c r="AH124" s="105" t="s">
        <v>288</v>
      </c>
      <c r="AI124" s="105" t="s">
        <v>288</v>
      </c>
    </row>
    <row r="125" spans="1:35" s="52" customFormat="1" ht="20.05" customHeight="1" x14ac:dyDescent="0.4">
      <c r="A125" s="59" t="s">
        <v>199</v>
      </c>
      <c r="B125" s="59" t="s">
        <v>57</v>
      </c>
      <c r="C125" s="59" t="s">
        <v>200</v>
      </c>
      <c r="D125" s="105">
        <v>77</v>
      </c>
      <c r="E125" s="105">
        <v>77</v>
      </c>
      <c r="F125" s="105">
        <v>77</v>
      </c>
      <c r="G125" s="105">
        <v>78</v>
      </c>
      <c r="H125" s="105">
        <v>78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5">
        <v>0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  <c r="V125" s="105">
        <v>0</v>
      </c>
      <c r="W125" s="105">
        <v>0</v>
      </c>
      <c r="X125" s="105">
        <v>0</v>
      </c>
      <c r="Y125" s="105">
        <v>0</v>
      </c>
      <c r="Z125" s="105">
        <v>0</v>
      </c>
      <c r="AA125" s="105">
        <v>0</v>
      </c>
      <c r="AB125" s="105">
        <v>0</v>
      </c>
      <c r="AC125" s="105">
        <v>0</v>
      </c>
      <c r="AD125" s="105">
        <v>0</v>
      </c>
      <c r="AE125" s="105">
        <v>0</v>
      </c>
      <c r="AF125" s="105">
        <v>0</v>
      </c>
      <c r="AG125" s="105">
        <v>0</v>
      </c>
      <c r="AH125" s="105" t="s">
        <v>288</v>
      </c>
      <c r="AI125" s="105" t="s">
        <v>288</v>
      </c>
    </row>
    <row r="126" spans="1:35" s="52" customFormat="1" ht="20.05" customHeight="1" x14ac:dyDescent="0.4">
      <c r="A126" s="59"/>
      <c r="B126" s="59" t="s">
        <v>57</v>
      </c>
      <c r="C126" s="59" t="s">
        <v>201</v>
      </c>
      <c r="D126" s="105"/>
      <c r="E126" s="105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5">
        <v>0</v>
      </c>
      <c r="Q126" s="105">
        <v>0</v>
      </c>
      <c r="R126" s="105">
        <v>0</v>
      </c>
      <c r="S126" s="105">
        <v>0</v>
      </c>
      <c r="T126" s="105">
        <v>0</v>
      </c>
      <c r="U126" s="105">
        <v>0</v>
      </c>
      <c r="V126" s="105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0</v>
      </c>
      <c r="AB126" s="105">
        <v>0</v>
      </c>
      <c r="AC126" s="105">
        <v>0</v>
      </c>
      <c r="AD126" s="105">
        <v>0</v>
      </c>
      <c r="AE126" s="105">
        <v>0</v>
      </c>
      <c r="AF126" s="105">
        <v>0</v>
      </c>
      <c r="AG126" s="105">
        <v>0</v>
      </c>
      <c r="AH126" s="105" t="s">
        <v>288</v>
      </c>
      <c r="AI126" s="105" t="s">
        <v>288</v>
      </c>
    </row>
    <row r="127" spans="1:35" s="52" customFormat="1" ht="20.05" customHeight="1" x14ac:dyDescent="0.4">
      <c r="A127" s="59" t="s">
        <v>202</v>
      </c>
      <c r="B127" s="59" t="s">
        <v>60</v>
      </c>
      <c r="C127" s="59" t="s">
        <v>203</v>
      </c>
      <c r="D127" s="105">
        <v>150</v>
      </c>
      <c r="E127" s="105">
        <v>150</v>
      </c>
      <c r="F127" s="105">
        <v>150</v>
      </c>
      <c r="G127" s="105">
        <v>150</v>
      </c>
      <c r="H127" s="105">
        <v>150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v>0</v>
      </c>
      <c r="S127" s="105">
        <v>0</v>
      </c>
      <c r="T127" s="105">
        <v>0</v>
      </c>
      <c r="U127" s="105">
        <v>0</v>
      </c>
      <c r="V127" s="105">
        <v>0</v>
      </c>
      <c r="W127" s="105">
        <v>0</v>
      </c>
      <c r="X127" s="105">
        <v>0</v>
      </c>
      <c r="Y127" s="105">
        <v>0</v>
      </c>
      <c r="Z127" s="105">
        <v>0</v>
      </c>
      <c r="AA127" s="105">
        <v>0</v>
      </c>
      <c r="AB127" s="105">
        <v>0</v>
      </c>
      <c r="AC127" s="105">
        <v>0</v>
      </c>
      <c r="AD127" s="105">
        <v>0</v>
      </c>
      <c r="AE127" s="105">
        <v>0</v>
      </c>
      <c r="AF127" s="105">
        <v>0</v>
      </c>
      <c r="AG127" s="105">
        <v>0</v>
      </c>
      <c r="AH127" s="105" t="s">
        <v>288</v>
      </c>
      <c r="AI127" s="105" t="s">
        <v>288</v>
      </c>
    </row>
    <row r="128" spans="1:35" s="52" customFormat="1" ht="20.05" customHeight="1" x14ac:dyDescent="0.4">
      <c r="A128" s="59" t="s">
        <v>204</v>
      </c>
      <c r="B128" s="59" t="s">
        <v>62</v>
      </c>
      <c r="C128" s="59" t="s">
        <v>205</v>
      </c>
      <c r="D128" s="105">
        <v>0</v>
      </c>
      <c r="E128" s="105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05">
        <v>0</v>
      </c>
      <c r="U128" s="105">
        <v>0</v>
      </c>
      <c r="V128" s="105">
        <v>0</v>
      </c>
      <c r="W128" s="105">
        <v>0</v>
      </c>
      <c r="X128" s="105">
        <v>0</v>
      </c>
      <c r="Y128" s="105">
        <v>0</v>
      </c>
      <c r="Z128" s="105">
        <v>0</v>
      </c>
      <c r="AA128" s="105">
        <v>0</v>
      </c>
      <c r="AB128" s="105">
        <v>0</v>
      </c>
      <c r="AC128" s="105">
        <v>0</v>
      </c>
      <c r="AD128" s="105">
        <v>0</v>
      </c>
      <c r="AE128" s="105">
        <v>0</v>
      </c>
      <c r="AF128" s="105">
        <v>0</v>
      </c>
      <c r="AG128" s="105">
        <v>0</v>
      </c>
      <c r="AH128" s="105" t="s">
        <v>288</v>
      </c>
      <c r="AI128" s="105" t="s">
        <v>288</v>
      </c>
    </row>
    <row r="129" spans="1:35" s="52" customFormat="1" ht="20.05" customHeight="1" x14ac:dyDescent="0.4">
      <c r="A129" s="59" t="s">
        <v>206</v>
      </c>
      <c r="B129" s="59" t="s">
        <v>62</v>
      </c>
      <c r="C129" s="59" t="s">
        <v>207</v>
      </c>
      <c r="D129" s="105">
        <v>0</v>
      </c>
      <c r="E129" s="105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05">
        <v>0</v>
      </c>
      <c r="U129" s="105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0</v>
      </c>
      <c r="AA129" s="105">
        <v>0</v>
      </c>
      <c r="AB129" s="105">
        <v>0</v>
      </c>
      <c r="AC129" s="105">
        <v>0</v>
      </c>
      <c r="AD129" s="105">
        <v>0</v>
      </c>
      <c r="AE129" s="105">
        <v>0</v>
      </c>
      <c r="AF129" s="105">
        <v>0</v>
      </c>
      <c r="AG129" s="105">
        <v>0</v>
      </c>
      <c r="AH129" s="105" t="s">
        <v>288</v>
      </c>
      <c r="AI129" s="105" t="s">
        <v>288</v>
      </c>
    </row>
    <row r="130" spans="1:35" s="52" customFormat="1" ht="20.05" customHeight="1" x14ac:dyDescent="0.4">
      <c r="A130" s="98" t="s">
        <v>208</v>
      </c>
      <c r="B130" s="59" t="s">
        <v>62</v>
      </c>
      <c r="C130" s="59" t="s">
        <v>209</v>
      </c>
      <c r="D130" s="105">
        <v>185</v>
      </c>
      <c r="E130" s="105">
        <v>185</v>
      </c>
      <c r="F130" s="105">
        <v>185</v>
      </c>
      <c r="G130" s="105">
        <v>185</v>
      </c>
      <c r="H130" s="105">
        <v>0</v>
      </c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05">
        <v>0</v>
      </c>
      <c r="Q130" s="105">
        <v>0</v>
      </c>
      <c r="R130" s="105">
        <v>0</v>
      </c>
      <c r="S130" s="105">
        <v>0</v>
      </c>
      <c r="T130" s="105">
        <v>0</v>
      </c>
      <c r="U130" s="105">
        <v>0</v>
      </c>
      <c r="V130" s="105">
        <v>0</v>
      </c>
      <c r="W130" s="105">
        <v>0</v>
      </c>
      <c r="X130" s="105">
        <v>0</v>
      </c>
      <c r="Y130" s="105">
        <v>0</v>
      </c>
      <c r="Z130" s="105">
        <v>0</v>
      </c>
      <c r="AA130" s="105">
        <v>0</v>
      </c>
      <c r="AB130" s="105">
        <v>0</v>
      </c>
      <c r="AC130" s="105">
        <v>0</v>
      </c>
      <c r="AD130" s="105">
        <v>0</v>
      </c>
      <c r="AE130" s="105">
        <v>0</v>
      </c>
      <c r="AF130" s="105">
        <v>0</v>
      </c>
      <c r="AG130" s="105">
        <v>0</v>
      </c>
      <c r="AH130" s="105" t="s">
        <v>288</v>
      </c>
      <c r="AI130" s="105" t="s">
        <v>288</v>
      </c>
    </row>
    <row r="131" spans="1:35" s="52" customFormat="1" ht="20.05" customHeight="1" x14ac:dyDescent="0.4">
      <c r="A131" s="59"/>
      <c r="B131" s="59" t="s">
        <v>62</v>
      </c>
      <c r="C131" s="59" t="s">
        <v>210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05">
        <v>0</v>
      </c>
      <c r="Q131" s="105">
        <v>0</v>
      </c>
      <c r="R131" s="105">
        <v>0</v>
      </c>
      <c r="S131" s="105">
        <v>0</v>
      </c>
      <c r="T131" s="105">
        <v>0</v>
      </c>
      <c r="U131" s="105">
        <v>0</v>
      </c>
      <c r="V131" s="105">
        <v>0</v>
      </c>
      <c r="W131" s="105">
        <v>0</v>
      </c>
      <c r="X131" s="105">
        <v>0</v>
      </c>
      <c r="Y131" s="105">
        <v>0</v>
      </c>
      <c r="Z131" s="105">
        <v>0</v>
      </c>
      <c r="AA131" s="105">
        <v>0</v>
      </c>
      <c r="AB131" s="105">
        <v>0</v>
      </c>
      <c r="AC131" s="105">
        <v>0</v>
      </c>
      <c r="AD131" s="105">
        <v>0</v>
      </c>
      <c r="AE131" s="105">
        <v>0</v>
      </c>
      <c r="AF131" s="105">
        <v>0</v>
      </c>
      <c r="AG131" s="105">
        <v>0</v>
      </c>
      <c r="AH131" s="105" t="s">
        <v>288</v>
      </c>
      <c r="AI131" s="105" t="s">
        <v>288</v>
      </c>
    </row>
    <row r="132" spans="1:35" s="52" customFormat="1" ht="20.05" customHeight="1" x14ac:dyDescent="0.4">
      <c r="A132" s="59"/>
      <c r="B132" s="59"/>
      <c r="C132" s="59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</row>
    <row r="133" spans="1:35" s="52" customFormat="1" ht="20.05" customHeight="1" x14ac:dyDescent="0.4">
      <c r="A133" s="59"/>
      <c r="B133" s="59"/>
      <c r="C133" s="59" t="s">
        <v>46</v>
      </c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</row>
    <row r="134" spans="1:35" s="52" customFormat="1" ht="20.05" customHeight="1" x14ac:dyDescent="0.4">
      <c r="A134" s="59"/>
      <c r="B134" s="59"/>
      <c r="C134" s="59" t="s">
        <v>211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</row>
    <row r="135" spans="1:35" s="52" customFormat="1" ht="20.05" customHeight="1" x14ac:dyDescent="0.4">
      <c r="A135" s="59" t="s">
        <v>212</v>
      </c>
      <c r="B135" s="59" t="s">
        <v>52</v>
      </c>
      <c r="C135" s="59" t="s">
        <v>213</v>
      </c>
      <c r="D135" s="105">
        <v>72</v>
      </c>
      <c r="E135" s="105">
        <v>72</v>
      </c>
      <c r="F135" s="105">
        <v>72</v>
      </c>
      <c r="G135" s="105">
        <v>72</v>
      </c>
      <c r="H135" s="105">
        <v>72</v>
      </c>
      <c r="I135" s="105">
        <v>72</v>
      </c>
      <c r="J135" s="105">
        <v>72</v>
      </c>
      <c r="K135" s="105">
        <v>72</v>
      </c>
      <c r="L135" s="105">
        <v>72</v>
      </c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</row>
    <row r="136" spans="1:35" s="52" customFormat="1" ht="20.05" customHeight="1" x14ac:dyDescent="0.4">
      <c r="A136" s="59" t="s">
        <v>214</v>
      </c>
      <c r="B136" s="59" t="s">
        <v>88</v>
      </c>
      <c r="C136" s="59" t="s">
        <v>215</v>
      </c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</row>
    <row r="137" spans="1:35" s="52" customFormat="1" ht="20.05" customHeight="1" x14ac:dyDescent="0.4">
      <c r="A137" s="59" t="s">
        <v>216</v>
      </c>
      <c r="B137" s="59" t="s">
        <v>138</v>
      </c>
      <c r="C137" s="59" t="s">
        <v>217</v>
      </c>
      <c r="D137" s="105">
        <v>88</v>
      </c>
      <c r="E137" s="105">
        <v>95</v>
      </c>
      <c r="F137" s="105">
        <v>103</v>
      </c>
      <c r="G137" s="105">
        <v>111</v>
      </c>
      <c r="H137" s="105">
        <v>120</v>
      </c>
      <c r="I137" s="105">
        <v>129</v>
      </c>
      <c r="J137" s="105">
        <v>138</v>
      </c>
      <c r="K137" s="105">
        <v>148</v>
      </c>
      <c r="L137" s="105">
        <v>158</v>
      </c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</row>
    <row r="138" spans="1:35" s="52" customFormat="1" ht="20.05" customHeight="1" x14ac:dyDescent="0.4">
      <c r="A138" s="59" t="s">
        <v>218</v>
      </c>
      <c r="B138" s="59" t="s">
        <v>138</v>
      </c>
      <c r="C138" s="59" t="s">
        <v>219</v>
      </c>
      <c r="D138" s="105">
        <v>125</v>
      </c>
      <c r="E138" s="105">
        <v>125</v>
      </c>
      <c r="F138" s="105">
        <v>125</v>
      </c>
      <c r="G138" s="105">
        <v>125</v>
      </c>
      <c r="H138" s="105">
        <v>125</v>
      </c>
      <c r="I138" s="105">
        <v>125</v>
      </c>
      <c r="J138" s="105">
        <v>125</v>
      </c>
      <c r="K138" s="105">
        <v>125</v>
      </c>
      <c r="L138" s="105">
        <v>125</v>
      </c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</row>
    <row r="139" spans="1:35" s="52" customFormat="1" ht="18.75" customHeight="1" x14ac:dyDescent="0.4">
      <c r="A139" s="59" t="s">
        <v>220</v>
      </c>
      <c r="B139" s="59" t="s">
        <v>57</v>
      </c>
      <c r="C139" s="59" t="s">
        <v>221</v>
      </c>
      <c r="D139" s="105">
        <v>0</v>
      </c>
      <c r="E139" s="105">
        <v>0</v>
      </c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5">
        <v>0</v>
      </c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</row>
    <row r="140" spans="1:35" ht="20.05" customHeight="1" x14ac:dyDescent="0.4">
      <c r="A140" s="59" t="s">
        <v>102</v>
      </c>
      <c r="B140" s="59" t="s">
        <v>57</v>
      </c>
      <c r="C140" s="59" t="s">
        <v>222</v>
      </c>
      <c r="D140" s="105">
        <v>117</v>
      </c>
      <c r="E140" s="105">
        <v>117</v>
      </c>
      <c r="F140" s="105">
        <v>117</v>
      </c>
      <c r="G140" s="105">
        <v>117</v>
      </c>
      <c r="H140" s="105">
        <v>117</v>
      </c>
      <c r="I140" s="105">
        <v>117</v>
      </c>
      <c r="J140" s="105">
        <v>117</v>
      </c>
      <c r="K140" s="105">
        <v>117</v>
      </c>
      <c r="L140" s="105">
        <v>117</v>
      </c>
      <c r="M140" s="105">
        <v>117</v>
      </c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</row>
    <row r="141" spans="1:35" ht="20.05" customHeight="1" x14ac:dyDescent="0.4">
      <c r="A141" s="112" t="s">
        <v>223</v>
      </c>
      <c r="B141" s="59" t="s">
        <v>79</v>
      </c>
      <c r="C141" s="59" t="s">
        <v>224</v>
      </c>
      <c r="D141" s="105">
        <v>50</v>
      </c>
      <c r="E141" s="105">
        <v>50</v>
      </c>
      <c r="F141" s="105">
        <v>50</v>
      </c>
      <c r="G141" s="105">
        <v>50</v>
      </c>
      <c r="H141" s="105">
        <v>50</v>
      </c>
      <c r="I141" s="105">
        <v>50</v>
      </c>
      <c r="J141" s="105">
        <v>50</v>
      </c>
      <c r="K141" s="105">
        <v>50</v>
      </c>
      <c r="L141" s="105">
        <v>50</v>
      </c>
      <c r="M141" s="105">
        <v>50</v>
      </c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</row>
    <row r="142" spans="1:35" ht="20.05" customHeight="1" x14ac:dyDescent="0.4">
      <c r="A142" s="112" t="s">
        <v>225</v>
      </c>
      <c r="B142" s="59" t="s">
        <v>79</v>
      </c>
      <c r="C142" s="59" t="s">
        <v>226</v>
      </c>
      <c r="D142" s="105">
        <v>50</v>
      </c>
      <c r="E142" s="105">
        <v>50</v>
      </c>
      <c r="F142" s="105">
        <v>50</v>
      </c>
      <c r="G142" s="105">
        <v>50</v>
      </c>
      <c r="H142" s="105">
        <v>50</v>
      </c>
      <c r="I142" s="105">
        <v>50</v>
      </c>
      <c r="J142" s="105">
        <v>50</v>
      </c>
      <c r="K142" s="105">
        <v>50</v>
      </c>
      <c r="L142" s="105">
        <v>50</v>
      </c>
      <c r="M142" s="105">
        <v>50</v>
      </c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</row>
    <row r="143" spans="1:35" ht="20.05" customHeight="1" x14ac:dyDescent="0.4">
      <c r="A143" s="112" t="s">
        <v>227</v>
      </c>
      <c r="B143" s="59" t="s">
        <v>228</v>
      </c>
      <c r="C143" s="59" t="s">
        <v>229</v>
      </c>
      <c r="D143" s="105">
        <v>40</v>
      </c>
      <c r="E143" s="105">
        <v>40</v>
      </c>
      <c r="F143" s="105">
        <v>40</v>
      </c>
      <c r="G143" s="105">
        <v>40</v>
      </c>
      <c r="H143" s="105">
        <v>40</v>
      </c>
      <c r="I143" s="105">
        <v>40</v>
      </c>
      <c r="J143" s="105">
        <v>40</v>
      </c>
      <c r="K143" s="105">
        <v>40</v>
      </c>
      <c r="L143" s="105">
        <v>40</v>
      </c>
      <c r="M143" s="105">
        <v>40</v>
      </c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</row>
    <row r="144" spans="1:35" ht="20.05" customHeight="1" x14ac:dyDescent="0.4">
      <c r="A144" s="113" t="s">
        <v>230</v>
      </c>
      <c r="B144" s="59" t="s">
        <v>228</v>
      </c>
      <c r="C144" s="59" t="s">
        <v>231</v>
      </c>
      <c r="D144" s="105">
        <v>70</v>
      </c>
      <c r="E144" s="105">
        <v>70</v>
      </c>
      <c r="F144" s="105">
        <v>65</v>
      </c>
      <c r="G144" s="105">
        <v>65</v>
      </c>
      <c r="H144" s="105">
        <v>65</v>
      </c>
      <c r="I144" s="105">
        <v>65</v>
      </c>
      <c r="J144" s="105">
        <v>65</v>
      </c>
      <c r="K144" s="105">
        <v>65</v>
      </c>
      <c r="L144" s="105">
        <v>65</v>
      </c>
      <c r="M144" s="105">
        <v>65</v>
      </c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</row>
    <row r="145" spans="1:35" ht="20.05" customHeight="1" x14ac:dyDescent="0.4">
      <c r="A145" s="112"/>
      <c r="B145" s="59"/>
      <c r="C145" s="59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</row>
    <row r="146" spans="1:35" ht="20.05" customHeight="1" x14ac:dyDescent="0.4">
      <c r="A146" s="112"/>
      <c r="B146" s="59"/>
      <c r="C146" s="59" t="s">
        <v>46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</row>
    <row r="147" spans="1:35" ht="20.05" customHeight="1" x14ac:dyDescent="0.4">
      <c r="A147" s="112"/>
      <c r="B147" s="59"/>
      <c r="C147" s="59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</row>
    <row r="148" spans="1:35" ht="20.05" customHeight="1" x14ac:dyDescent="0.4">
      <c r="A148" s="112"/>
      <c r="B148" s="59"/>
      <c r="C148" s="59" t="s">
        <v>232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</row>
    <row r="149" spans="1:35" ht="20.05" customHeight="1" x14ac:dyDescent="0.4">
      <c r="A149" s="112"/>
      <c r="B149" s="59" t="s">
        <v>54</v>
      </c>
      <c r="C149" s="59" t="s">
        <v>233</v>
      </c>
      <c r="D149" s="105">
        <v>0</v>
      </c>
      <c r="E149" s="105">
        <v>0</v>
      </c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0</v>
      </c>
      <c r="M149" s="105">
        <v>0</v>
      </c>
      <c r="N149" s="105">
        <v>0</v>
      </c>
      <c r="O149" s="105">
        <v>0</v>
      </c>
      <c r="P149" s="105">
        <v>0</v>
      </c>
      <c r="Q149" s="105">
        <v>0</v>
      </c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</row>
    <row r="150" spans="1:35" ht="20.05" customHeight="1" x14ac:dyDescent="0.4">
      <c r="A150" s="112" t="s">
        <v>234</v>
      </c>
      <c r="B150" s="59" t="s">
        <v>138</v>
      </c>
      <c r="C150" s="59" t="s">
        <v>235</v>
      </c>
      <c r="D150" s="105">
        <v>250</v>
      </c>
      <c r="E150" s="105">
        <v>250</v>
      </c>
      <c r="F150" s="105">
        <v>250</v>
      </c>
      <c r="G150" s="105">
        <v>250</v>
      </c>
      <c r="H150" s="105">
        <v>250</v>
      </c>
      <c r="I150" s="105">
        <v>250</v>
      </c>
      <c r="J150" s="105">
        <v>250</v>
      </c>
      <c r="K150" s="105">
        <v>250</v>
      </c>
      <c r="L150" s="105">
        <v>250</v>
      </c>
      <c r="M150" s="105">
        <v>250</v>
      </c>
      <c r="N150" s="105">
        <v>250</v>
      </c>
      <c r="O150" s="105">
        <v>250</v>
      </c>
      <c r="P150" s="105">
        <v>250</v>
      </c>
      <c r="Q150" s="105">
        <v>250</v>
      </c>
      <c r="R150" s="105">
        <v>206</v>
      </c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</row>
    <row r="151" spans="1:35" ht="20.05" customHeight="1" x14ac:dyDescent="0.4">
      <c r="A151" s="112" t="s">
        <v>236</v>
      </c>
      <c r="B151" s="59" t="s">
        <v>237</v>
      </c>
      <c r="C151" s="59" t="s">
        <v>238</v>
      </c>
      <c r="D151" s="105">
        <v>0</v>
      </c>
      <c r="E151" s="105">
        <v>0</v>
      </c>
      <c r="F151" s="105">
        <v>0</v>
      </c>
      <c r="G151" s="105">
        <v>0</v>
      </c>
      <c r="H151" s="105">
        <v>0</v>
      </c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  <c r="N151" s="105">
        <v>0</v>
      </c>
      <c r="O151" s="105">
        <v>0</v>
      </c>
      <c r="P151" s="105">
        <v>0</v>
      </c>
      <c r="Q151" s="105">
        <v>0</v>
      </c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</row>
    <row r="152" spans="1:35" ht="20.05" customHeight="1" x14ac:dyDescent="0.4">
      <c r="A152" s="112" t="s">
        <v>239</v>
      </c>
      <c r="B152" s="59" t="s">
        <v>49</v>
      </c>
      <c r="C152" s="59" t="s">
        <v>240</v>
      </c>
      <c r="D152" s="105">
        <v>100</v>
      </c>
      <c r="E152" s="105">
        <v>100</v>
      </c>
      <c r="F152" s="105">
        <v>100</v>
      </c>
      <c r="G152" s="105">
        <v>100</v>
      </c>
      <c r="H152" s="105">
        <v>100</v>
      </c>
      <c r="I152" s="105">
        <v>100</v>
      </c>
      <c r="J152" s="105">
        <v>100</v>
      </c>
      <c r="K152" s="105">
        <v>100</v>
      </c>
      <c r="L152" s="105">
        <v>100</v>
      </c>
      <c r="M152" s="105">
        <v>100</v>
      </c>
      <c r="N152" s="105">
        <v>100</v>
      </c>
      <c r="O152" s="105">
        <v>100</v>
      </c>
      <c r="P152" s="105">
        <v>100</v>
      </c>
      <c r="Q152" s="105">
        <v>100</v>
      </c>
      <c r="R152" s="105">
        <v>100</v>
      </c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</row>
    <row r="153" spans="1:35" ht="20.05" customHeight="1" x14ac:dyDescent="0.4">
      <c r="A153" s="112" t="s">
        <v>241</v>
      </c>
      <c r="B153" s="59" t="s">
        <v>96</v>
      </c>
      <c r="C153" s="59" t="s">
        <v>242</v>
      </c>
      <c r="D153" s="105">
        <v>250</v>
      </c>
      <c r="E153" s="105">
        <v>250</v>
      </c>
      <c r="F153" s="105">
        <v>250</v>
      </c>
      <c r="G153" s="105">
        <v>250</v>
      </c>
      <c r="H153" s="105">
        <v>250</v>
      </c>
      <c r="I153" s="105">
        <v>250</v>
      </c>
      <c r="J153" s="105">
        <v>250</v>
      </c>
      <c r="K153" s="105">
        <v>250</v>
      </c>
      <c r="L153" s="105">
        <v>250</v>
      </c>
      <c r="M153" s="105">
        <v>250</v>
      </c>
      <c r="N153" s="105">
        <v>250</v>
      </c>
      <c r="O153" s="105">
        <v>250</v>
      </c>
      <c r="P153" s="105">
        <v>250</v>
      </c>
      <c r="Q153" s="105">
        <v>250</v>
      </c>
      <c r="R153" s="105">
        <v>250</v>
      </c>
      <c r="S153" s="105">
        <v>250</v>
      </c>
      <c r="T153" s="105">
        <v>250</v>
      </c>
      <c r="U153" s="105">
        <v>250</v>
      </c>
      <c r="V153" s="105">
        <v>250</v>
      </c>
      <c r="W153" s="105">
        <v>250</v>
      </c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</row>
    <row r="154" spans="1:35" ht="20.05" customHeight="1" x14ac:dyDescent="0.4">
      <c r="A154" s="112" t="s">
        <v>243</v>
      </c>
      <c r="B154" s="59" t="s">
        <v>44</v>
      </c>
      <c r="C154" s="59" t="s">
        <v>244</v>
      </c>
      <c r="D154" s="105">
        <v>250</v>
      </c>
      <c r="E154" s="105">
        <v>250</v>
      </c>
      <c r="F154" s="105">
        <v>250</v>
      </c>
      <c r="G154" s="105">
        <v>250</v>
      </c>
      <c r="H154" s="105">
        <v>250</v>
      </c>
      <c r="I154" s="105">
        <v>250</v>
      </c>
      <c r="J154" s="105">
        <v>250</v>
      </c>
      <c r="K154" s="105">
        <v>250</v>
      </c>
      <c r="L154" s="105">
        <v>250</v>
      </c>
      <c r="M154" s="105">
        <v>250</v>
      </c>
      <c r="N154" s="105">
        <v>250</v>
      </c>
      <c r="O154" s="105">
        <v>250</v>
      </c>
      <c r="P154" s="105">
        <v>250</v>
      </c>
      <c r="Q154" s="105">
        <v>250</v>
      </c>
      <c r="R154" s="105">
        <v>250</v>
      </c>
      <c r="S154" s="105">
        <v>250</v>
      </c>
      <c r="T154" s="105">
        <v>250</v>
      </c>
      <c r="U154" s="105">
        <v>250</v>
      </c>
      <c r="V154" s="105">
        <v>250</v>
      </c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</row>
    <row r="155" spans="1:35" ht="20.05" customHeight="1" x14ac:dyDescent="0.4">
      <c r="A155" s="112" t="s">
        <v>245</v>
      </c>
      <c r="B155" s="59" t="s">
        <v>246</v>
      </c>
      <c r="C155" s="59" t="s">
        <v>247</v>
      </c>
      <c r="D155" s="105">
        <v>250</v>
      </c>
      <c r="E155" s="105">
        <v>250</v>
      </c>
      <c r="F155" s="105">
        <v>250</v>
      </c>
      <c r="G155" s="105">
        <v>250</v>
      </c>
      <c r="H155" s="105">
        <v>250</v>
      </c>
      <c r="I155" s="105">
        <v>250</v>
      </c>
      <c r="J155" s="105">
        <v>250</v>
      </c>
      <c r="K155" s="105">
        <v>250</v>
      </c>
      <c r="L155" s="105">
        <v>250</v>
      </c>
      <c r="M155" s="105">
        <v>250</v>
      </c>
      <c r="N155" s="105">
        <v>250</v>
      </c>
      <c r="O155" s="105">
        <v>250</v>
      </c>
      <c r="P155" s="105">
        <v>250</v>
      </c>
      <c r="Q155" s="105">
        <v>250</v>
      </c>
      <c r="R155" s="105">
        <v>250</v>
      </c>
      <c r="S155" s="105">
        <v>250</v>
      </c>
      <c r="T155" s="105">
        <v>250</v>
      </c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</row>
    <row r="156" spans="1:35" ht="20.05" customHeight="1" x14ac:dyDescent="0.4">
      <c r="A156" s="112" t="s">
        <v>248</v>
      </c>
      <c r="B156" s="59" t="s">
        <v>246</v>
      </c>
      <c r="C156" s="59" t="s">
        <v>249</v>
      </c>
      <c r="D156" s="105">
        <v>250</v>
      </c>
      <c r="E156" s="105">
        <v>250</v>
      </c>
      <c r="F156" s="105">
        <v>250</v>
      </c>
      <c r="G156" s="105">
        <v>250</v>
      </c>
      <c r="H156" s="105">
        <v>250</v>
      </c>
      <c r="I156" s="105">
        <v>250</v>
      </c>
      <c r="J156" s="105">
        <v>250</v>
      </c>
      <c r="K156" s="105">
        <v>250</v>
      </c>
      <c r="L156" s="105">
        <v>250</v>
      </c>
      <c r="M156" s="105">
        <v>250</v>
      </c>
      <c r="N156" s="105">
        <v>250</v>
      </c>
      <c r="O156" s="105">
        <v>250</v>
      </c>
      <c r="P156" s="105">
        <v>250</v>
      </c>
      <c r="Q156" s="105">
        <v>250</v>
      </c>
      <c r="R156" s="105">
        <v>250</v>
      </c>
      <c r="S156" s="105">
        <v>250</v>
      </c>
      <c r="T156" s="105">
        <v>250</v>
      </c>
      <c r="U156" s="105">
        <v>250</v>
      </c>
      <c r="V156" s="105">
        <v>250</v>
      </c>
      <c r="W156" s="105">
        <v>250</v>
      </c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</row>
    <row r="157" spans="1:35" ht="20.05" customHeight="1" x14ac:dyDescent="0.4">
      <c r="A157" s="112"/>
      <c r="B157" s="59" t="s">
        <v>246</v>
      </c>
      <c r="C157" s="59" t="s">
        <v>250</v>
      </c>
      <c r="D157" s="105">
        <v>0</v>
      </c>
      <c r="E157" s="105">
        <v>0</v>
      </c>
      <c r="F157" s="105">
        <v>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105">
        <v>0</v>
      </c>
      <c r="P157" s="105">
        <v>0</v>
      </c>
      <c r="Q157" s="105">
        <v>0</v>
      </c>
      <c r="R157" s="105">
        <v>0</v>
      </c>
      <c r="S157" s="105">
        <v>0</v>
      </c>
      <c r="T157" s="105">
        <v>0</v>
      </c>
      <c r="U157" s="105">
        <v>0</v>
      </c>
      <c r="V157" s="105">
        <v>0</v>
      </c>
      <c r="W157" s="105">
        <v>0</v>
      </c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</row>
    <row r="158" spans="1:35" ht="20.05" customHeight="1" x14ac:dyDescent="0.4">
      <c r="A158" s="112" t="s">
        <v>251</v>
      </c>
      <c r="B158" s="59" t="s">
        <v>246</v>
      </c>
      <c r="C158" s="59" t="s">
        <v>252</v>
      </c>
      <c r="D158" s="105">
        <v>250</v>
      </c>
      <c r="E158" s="105">
        <v>250</v>
      </c>
      <c r="F158" s="105">
        <v>250</v>
      </c>
      <c r="G158" s="105">
        <v>250</v>
      </c>
      <c r="H158" s="105">
        <v>250</v>
      </c>
      <c r="I158" s="105">
        <v>250</v>
      </c>
      <c r="J158" s="105">
        <v>250</v>
      </c>
      <c r="K158" s="105">
        <v>250</v>
      </c>
      <c r="L158" s="105">
        <v>250</v>
      </c>
      <c r="M158" s="105">
        <v>250</v>
      </c>
      <c r="N158" s="105">
        <v>250</v>
      </c>
      <c r="O158" s="105">
        <v>250</v>
      </c>
      <c r="P158" s="105">
        <v>250</v>
      </c>
      <c r="Q158" s="105">
        <v>250</v>
      </c>
      <c r="R158" s="105">
        <v>250</v>
      </c>
      <c r="S158" s="105">
        <v>250</v>
      </c>
      <c r="T158" s="105">
        <v>250</v>
      </c>
      <c r="U158" s="105">
        <v>250</v>
      </c>
      <c r="V158" s="105">
        <v>250</v>
      </c>
      <c r="W158" s="105">
        <v>250</v>
      </c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</row>
    <row r="159" spans="1:35" ht="20.05" customHeight="1" x14ac:dyDescent="0.4">
      <c r="A159" s="112" t="s">
        <v>253</v>
      </c>
      <c r="B159" s="59" t="s">
        <v>246</v>
      </c>
      <c r="C159" s="59" t="s">
        <v>254</v>
      </c>
      <c r="D159" s="105">
        <v>100</v>
      </c>
      <c r="E159" s="105">
        <v>100</v>
      </c>
      <c r="F159" s="105">
        <v>100</v>
      </c>
      <c r="G159" s="105">
        <v>100</v>
      </c>
      <c r="H159" s="105">
        <v>100</v>
      </c>
      <c r="I159" s="105">
        <v>100</v>
      </c>
      <c r="J159" s="105">
        <v>100</v>
      </c>
      <c r="K159" s="105">
        <v>100</v>
      </c>
      <c r="L159" s="105">
        <v>100</v>
      </c>
      <c r="M159" s="105">
        <v>100</v>
      </c>
      <c r="N159" s="105">
        <v>100</v>
      </c>
      <c r="O159" s="105">
        <v>100</v>
      </c>
      <c r="P159" s="105">
        <v>100</v>
      </c>
      <c r="Q159" s="105">
        <v>100</v>
      </c>
      <c r="R159" s="105">
        <v>100</v>
      </c>
      <c r="S159" s="105">
        <v>100</v>
      </c>
      <c r="T159" s="105">
        <v>100</v>
      </c>
      <c r="U159" s="105">
        <v>100</v>
      </c>
      <c r="V159" s="105">
        <v>100</v>
      </c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</row>
    <row r="160" spans="1:35" ht="20.05" customHeight="1" x14ac:dyDescent="0.4">
      <c r="A160" s="112" t="s">
        <v>255</v>
      </c>
      <c r="B160" s="59" t="s">
        <v>52</v>
      </c>
      <c r="C160" s="59" t="s">
        <v>256</v>
      </c>
      <c r="D160" s="105">
        <v>250</v>
      </c>
      <c r="E160" s="105">
        <v>250</v>
      </c>
      <c r="F160" s="105">
        <v>250</v>
      </c>
      <c r="G160" s="105">
        <v>250</v>
      </c>
      <c r="H160" s="105">
        <v>250</v>
      </c>
      <c r="I160" s="105">
        <v>250</v>
      </c>
      <c r="J160" s="105">
        <v>250</v>
      </c>
      <c r="K160" s="105">
        <v>250</v>
      </c>
      <c r="L160" s="105">
        <v>250</v>
      </c>
      <c r="M160" s="105">
        <v>189</v>
      </c>
      <c r="N160" s="105">
        <v>15</v>
      </c>
      <c r="O160" s="105">
        <v>0</v>
      </c>
      <c r="P160" s="105">
        <v>0</v>
      </c>
      <c r="Q160" s="105">
        <v>0</v>
      </c>
      <c r="R160" s="105">
        <v>0</v>
      </c>
      <c r="S160" s="105">
        <v>0</v>
      </c>
      <c r="T160" s="105">
        <v>0</v>
      </c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</row>
    <row r="161" spans="1:35" ht="20.05" customHeight="1" x14ac:dyDescent="0.4">
      <c r="A161" s="112" t="s">
        <v>257</v>
      </c>
      <c r="B161" s="59" t="s">
        <v>64</v>
      </c>
      <c r="C161" s="59" t="s">
        <v>258</v>
      </c>
      <c r="D161" s="105">
        <v>250</v>
      </c>
      <c r="E161" s="105">
        <v>250</v>
      </c>
      <c r="F161" s="105">
        <v>250</v>
      </c>
      <c r="G161" s="105">
        <v>250</v>
      </c>
      <c r="H161" s="105">
        <v>250</v>
      </c>
      <c r="I161" s="105">
        <v>250</v>
      </c>
      <c r="J161" s="105">
        <v>250</v>
      </c>
      <c r="K161" s="105">
        <v>250</v>
      </c>
      <c r="L161" s="105">
        <v>250</v>
      </c>
      <c r="M161" s="105">
        <v>250</v>
      </c>
      <c r="N161" s="105">
        <v>250</v>
      </c>
      <c r="O161" s="105">
        <v>250</v>
      </c>
      <c r="P161" s="105">
        <v>250</v>
      </c>
      <c r="Q161" s="105">
        <v>250</v>
      </c>
      <c r="R161" s="105">
        <v>250</v>
      </c>
      <c r="S161" s="105">
        <v>250</v>
      </c>
      <c r="T161" s="105">
        <v>250</v>
      </c>
      <c r="U161" s="105">
        <v>250</v>
      </c>
      <c r="V161" s="105">
        <v>250</v>
      </c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</row>
    <row r="162" spans="1:35" ht="20.05" customHeight="1" x14ac:dyDescent="0.35">
      <c r="A162" s="112" t="s">
        <v>259</v>
      </c>
      <c r="B162" s="59" t="s">
        <v>57</v>
      </c>
      <c r="C162" s="59" t="s">
        <v>260</v>
      </c>
      <c r="D162" s="114">
        <v>250</v>
      </c>
      <c r="E162" s="114">
        <v>250</v>
      </c>
      <c r="F162" s="114">
        <v>250</v>
      </c>
      <c r="G162" s="114">
        <v>250</v>
      </c>
      <c r="H162" s="114">
        <v>250</v>
      </c>
      <c r="I162" s="114">
        <v>250</v>
      </c>
      <c r="J162" s="114">
        <v>250</v>
      </c>
      <c r="K162" s="114">
        <v>250</v>
      </c>
      <c r="L162" s="114">
        <v>250</v>
      </c>
      <c r="M162" s="114">
        <v>250</v>
      </c>
      <c r="N162" s="114">
        <v>250</v>
      </c>
      <c r="O162" s="114">
        <v>250</v>
      </c>
      <c r="P162" s="114">
        <v>250</v>
      </c>
      <c r="Q162" s="114">
        <v>250</v>
      </c>
      <c r="R162" s="114">
        <v>250</v>
      </c>
      <c r="S162" s="114">
        <v>250</v>
      </c>
      <c r="T162" s="114">
        <v>250</v>
      </c>
      <c r="U162" s="114">
        <v>250</v>
      </c>
      <c r="V162" s="114">
        <v>250</v>
      </c>
      <c r="W162" s="114"/>
      <c r="X162" s="114"/>
    </row>
    <row r="163" spans="1:35" ht="20.05" customHeight="1" x14ac:dyDescent="0.35">
      <c r="A163" s="112" t="s">
        <v>261</v>
      </c>
      <c r="B163" s="59" t="s">
        <v>57</v>
      </c>
      <c r="C163" s="59" t="s">
        <v>262</v>
      </c>
      <c r="D163" s="114">
        <v>250</v>
      </c>
      <c r="E163" s="114">
        <v>250</v>
      </c>
      <c r="F163" s="114">
        <v>250</v>
      </c>
      <c r="G163" s="114">
        <v>250</v>
      </c>
      <c r="H163" s="114">
        <v>250</v>
      </c>
      <c r="I163" s="114">
        <v>250</v>
      </c>
      <c r="J163" s="114">
        <v>250</v>
      </c>
      <c r="K163" s="114">
        <v>250</v>
      </c>
      <c r="L163" s="114">
        <v>250</v>
      </c>
      <c r="M163" s="114">
        <v>250</v>
      </c>
      <c r="N163" s="114">
        <v>250</v>
      </c>
      <c r="O163" s="114">
        <v>250</v>
      </c>
      <c r="P163" s="114">
        <v>250</v>
      </c>
      <c r="Q163" s="114">
        <v>250</v>
      </c>
      <c r="R163" s="114">
        <v>250</v>
      </c>
      <c r="S163" s="114">
        <v>250</v>
      </c>
      <c r="T163" s="114">
        <v>250</v>
      </c>
      <c r="U163" s="114">
        <v>250</v>
      </c>
      <c r="V163" s="114">
        <v>250</v>
      </c>
      <c r="W163" s="114">
        <v>250</v>
      </c>
      <c r="X163" s="114"/>
      <c r="Y163" s="114"/>
    </row>
    <row r="164" spans="1:35" ht="20.05" customHeight="1" x14ac:dyDescent="0.4">
      <c r="A164" s="112" t="s">
        <v>263</v>
      </c>
      <c r="B164" s="59" t="s">
        <v>86</v>
      </c>
      <c r="C164" s="59" t="s">
        <v>264</v>
      </c>
      <c r="D164" s="105">
        <v>250</v>
      </c>
      <c r="E164" s="105">
        <v>250</v>
      </c>
      <c r="F164" s="105">
        <v>250</v>
      </c>
      <c r="G164" s="105">
        <v>250</v>
      </c>
      <c r="H164" s="105">
        <v>250</v>
      </c>
      <c r="I164" s="105">
        <v>250</v>
      </c>
      <c r="J164" s="105">
        <v>250</v>
      </c>
      <c r="K164" s="105">
        <v>250</v>
      </c>
      <c r="L164" s="105">
        <v>250</v>
      </c>
      <c r="M164" s="105">
        <v>250</v>
      </c>
      <c r="N164" s="105">
        <v>250</v>
      </c>
      <c r="O164" s="105">
        <v>250</v>
      </c>
      <c r="P164" s="105">
        <v>250</v>
      </c>
      <c r="Q164" s="105">
        <v>250</v>
      </c>
      <c r="R164" s="105">
        <v>250</v>
      </c>
      <c r="S164" s="105">
        <v>250</v>
      </c>
      <c r="T164" s="105">
        <v>250</v>
      </c>
      <c r="U164" s="105">
        <v>250</v>
      </c>
      <c r="V164" s="105">
        <v>250</v>
      </c>
      <c r="W164" s="105">
        <v>250</v>
      </c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</row>
    <row r="165" spans="1:35" ht="20.05" customHeight="1" x14ac:dyDescent="0.4">
      <c r="A165" s="112" t="s">
        <v>265</v>
      </c>
      <c r="B165" s="59" t="s">
        <v>266</v>
      </c>
      <c r="C165" s="59" t="s">
        <v>267</v>
      </c>
      <c r="D165" s="105">
        <v>250</v>
      </c>
      <c r="E165" s="105">
        <v>250</v>
      </c>
      <c r="F165" s="105">
        <v>250</v>
      </c>
      <c r="G165" s="105">
        <v>250</v>
      </c>
      <c r="H165" s="105">
        <v>250</v>
      </c>
      <c r="I165" s="105">
        <v>250</v>
      </c>
      <c r="J165" s="105">
        <v>250</v>
      </c>
      <c r="K165" s="105">
        <v>250</v>
      </c>
      <c r="L165" s="105">
        <v>250</v>
      </c>
      <c r="M165" s="105">
        <v>250</v>
      </c>
      <c r="N165" s="105">
        <v>250</v>
      </c>
      <c r="O165" s="105">
        <v>250</v>
      </c>
      <c r="P165" s="105">
        <v>250</v>
      </c>
      <c r="Q165" s="105">
        <v>250</v>
      </c>
      <c r="R165" s="105">
        <v>250</v>
      </c>
      <c r="S165" s="105">
        <v>250</v>
      </c>
      <c r="T165" s="105">
        <v>250</v>
      </c>
      <c r="U165" s="105">
        <v>250</v>
      </c>
      <c r="V165" s="105">
        <v>250</v>
      </c>
      <c r="W165" s="105">
        <v>250</v>
      </c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</row>
    <row r="166" spans="1:35" ht="20.05" customHeight="1" x14ac:dyDescent="0.4">
      <c r="A166" s="112"/>
      <c r="B166" s="59"/>
      <c r="C166" s="59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</row>
    <row r="167" spans="1:35" ht="20.05" customHeight="1" x14ac:dyDescent="0.4">
      <c r="A167" s="112"/>
      <c r="B167" s="115"/>
      <c r="C167" s="115" t="s">
        <v>46</v>
      </c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</row>
    <row r="168" spans="1:35" ht="20.05" customHeight="1" x14ac:dyDescent="0.4">
      <c r="A168" s="112"/>
      <c r="B168" s="115"/>
      <c r="C168" s="11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</row>
    <row r="169" spans="1:35" x14ac:dyDescent="0.4">
      <c r="A169" s="112"/>
      <c r="B169" s="112"/>
      <c r="C169" s="59" t="s">
        <v>268</v>
      </c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</row>
    <row r="170" spans="1:35" x14ac:dyDescent="0.35">
      <c r="A170" s="92" t="s">
        <v>113</v>
      </c>
      <c r="B170" s="92" t="s">
        <v>246</v>
      </c>
      <c r="C170" s="70" t="s">
        <v>269</v>
      </c>
      <c r="D170" s="114">
        <v>340</v>
      </c>
      <c r="E170" s="114">
        <v>340</v>
      </c>
      <c r="F170" s="114">
        <v>340</v>
      </c>
      <c r="G170" s="114">
        <v>340</v>
      </c>
      <c r="H170" s="114">
        <v>340</v>
      </c>
      <c r="I170" s="114">
        <v>340</v>
      </c>
      <c r="J170" s="114">
        <v>340</v>
      </c>
      <c r="K170" s="114">
        <v>323</v>
      </c>
      <c r="L170" s="114">
        <v>286</v>
      </c>
      <c r="M170" s="114">
        <v>249</v>
      </c>
      <c r="N170" s="114">
        <v>211</v>
      </c>
      <c r="O170" s="114">
        <v>171</v>
      </c>
      <c r="P170" s="114">
        <v>131</v>
      </c>
      <c r="Q170" s="114">
        <v>88</v>
      </c>
      <c r="R170" s="114">
        <v>45</v>
      </c>
      <c r="S170" s="114">
        <v>1</v>
      </c>
      <c r="T170" s="114">
        <v>0</v>
      </c>
      <c r="U170" s="114">
        <v>0</v>
      </c>
      <c r="V170" s="70">
        <v>0</v>
      </c>
      <c r="W170" s="70">
        <v>0</v>
      </c>
      <c r="X170" s="70">
        <v>0</v>
      </c>
      <c r="Y170" s="70">
        <v>0</v>
      </c>
    </row>
    <row r="171" spans="1:35" x14ac:dyDescent="0.35">
      <c r="A171" s="92" t="s">
        <v>113</v>
      </c>
      <c r="B171" s="92" t="s">
        <v>246</v>
      </c>
      <c r="C171" s="70" t="s">
        <v>270</v>
      </c>
      <c r="D171" s="114">
        <v>182</v>
      </c>
      <c r="E171" s="114">
        <v>155</v>
      </c>
      <c r="F171" s="114">
        <v>119</v>
      </c>
      <c r="G171" s="114">
        <v>80</v>
      </c>
      <c r="H171" s="114">
        <v>43</v>
      </c>
      <c r="I171" s="114">
        <v>3</v>
      </c>
      <c r="J171" s="114">
        <v>0</v>
      </c>
      <c r="K171" s="114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v>0</v>
      </c>
      <c r="W171" s="70">
        <v>0</v>
      </c>
      <c r="X171" s="70">
        <v>0</v>
      </c>
      <c r="Y171" s="70">
        <v>0</v>
      </c>
    </row>
    <row r="172" spans="1:35" x14ac:dyDescent="0.35">
      <c r="A172" s="92" t="s">
        <v>113</v>
      </c>
      <c r="B172" s="92" t="s">
        <v>82</v>
      </c>
      <c r="C172" s="70" t="s">
        <v>271</v>
      </c>
      <c r="D172" s="114">
        <v>63</v>
      </c>
      <c r="E172" s="114">
        <v>63</v>
      </c>
      <c r="F172" s="114">
        <v>63</v>
      </c>
      <c r="G172" s="114">
        <v>63</v>
      </c>
      <c r="H172" s="114">
        <v>63</v>
      </c>
      <c r="I172" s="114">
        <v>63</v>
      </c>
      <c r="J172" s="114">
        <v>63</v>
      </c>
      <c r="K172" s="114">
        <v>63</v>
      </c>
      <c r="L172" s="114">
        <v>63</v>
      </c>
      <c r="M172" s="114">
        <v>63</v>
      </c>
      <c r="N172" s="114">
        <v>63</v>
      </c>
      <c r="O172" s="114">
        <v>63</v>
      </c>
      <c r="P172" s="114">
        <v>63</v>
      </c>
      <c r="Q172" s="114">
        <v>63</v>
      </c>
      <c r="R172" s="114">
        <v>63</v>
      </c>
      <c r="S172" s="114">
        <v>63</v>
      </c>
      <c r="T172" s="114">
        <v>63</v>
      </c>
      <c r="U172" s="114">
        <v>63</v>
      </c>
      <c r="V172" s="114">
        <v>63</v>
      </c>
      <c r="W172" s="114">
        <v>63</v>
      </c>
      <c r="X172" s="114">
        <v>63</v>
      </c>
      <c r="Y172" s="114">
        <v>63</v>
      </c>
      <c r="Z172" s="114"/>
      <c r="AA172" s="114"/>
    </row>
    <row r="173" spans="1:35" x14ac:dyDescent="0.35">
      <c r="A173" s="92" t="s">
        <v>113</v>
      </c>
      <c r="B173" s="92" t="s">
        <v>246</v>
      </c>
      <c r="C173" s="70" t="s">
        <v>272</v>
      </c>
      <c r="D173" s="114">
        <v>340</v>
      </c>
      <c r="E173" s="114">
        <v>340</v>
      </c>
      <c r="F173" s="114">
        <v>340</v>
      </c>
      <c r="G173" s="114">
        <v>340</v>
      </c>
      <c r="H173" s="114">
        <v>338</v>
      </c>
      <c r="I173" s="114">
        <v>305</v>
      </c>
      <c r="J173" s="114">
        <v>282</v>
      </c>
      <c r="K173" s="114">
        <v>268</v>
      </c>
      <c r="L173" s="114">
        <v>252</v>
      </c>
      <c r="M173" s="114">
        <v>238</v>
      </c>
      <c r="N173" s="114">
        <v>222</v>
      </c>
      <c r="O173" s="114">
        <v>206</v>
      </c>
      <c r="P173" s="114">
        <v>189</v>
      </c>
      <c r="Q173" s="114">
        <v>173</v>
      </c>
      <c r="R173" s="114">
        <v>155</v>
      </c>
      <c r="S173" s="114">
        <v>137</v>
      </c>
      <c r="T173" s="114">
        <v>118</v>
      </c>
      <c r="U173" s="114">
        <v>99</v>
      </c>
      <c r="V173" s="114">
        <v>80</v>
      </c>
      <c r="W173" s="114">
        <v>59</v>
      </c>
      <c r="X173" s="114">
        <v>38</v>
      </c>
      <c r="Y173" s="114">
        <v>17</v>
      </c>
      <c r="Z173" s="114"/>
      <c r="AA173" s="114"/>
    </row>
    <row r="174" spans="1:35" x14ac:dyDescent="0.35">
      <c r="A174" s="92" t="s">
        <v>113</v>
      </c>
      <c r="B174" s="92" t="s">
        <v>246</v>
      </c>
      <c r="C174" s="70" t="s">
        <v>273</v>
      </c>
      <c r="D174" s="114">
        <v>340</v>
      </c>
      <c r="E174" s="114">
        <v>340</v>
      </c>
      <c r="F174" s="114">
        <v>318</v>
      </c>
      <c r="G174" s="114">
        <v>279</v>
      </c>
      <c r="H174" s="114">
        <v>243</v>
      </c>
      <c r="I174" s="114">
        <v>204</v>
      </c>
      <c r="J174" s="114">
        <v>162</v>
      </c>
      <c r="K174" s="114">
        <v>123</v>
      </c>
      <c r="L174" s="114">
        <v>86</v>
      </c>
      <c r="M174" s="114">
        <v>49</v>
      </c>
      <c r="N174" s="114">
        <v>10</v>
      </c>
      <c r="O174" s="114">
        <v>0</v>
      </c>
      <c r="P174" s="114">
        <v>0</v>
      </c>
      <c r="Q174" s="70">
        <v>0</v>
      </c>
      <c r="R174" s="70">
        <v>0</v>
      </c>
      <c r="S174" s="70">
        <v>0</v>
      </c>
      <c r="T174" s="70">
        <v>0</v>
      </c>
      <c r="U174" s="70">
        <v>0</v>
      </c>
      <c r="V174" s="70">
        <v>0</v>
      </c>
      <c r="W174" s="70">
        <v>0</v>
      </c>
      <c r="X174" s="70">
        <v>0</v>
      </c>
      <c r="Y174" s="70">
        <v>0</v>
      </c>
    </row>
    <row r="175" spans="1:35" x14ac:dyDescent="0.35">
      <c r="A175" s="92" t="s">
        <v>113</v>
      </c>
      <c r="B175" s="92" t="s">
        <v>57</v>
      </c>
      <c r="C175" s="70" t="s">
        <v>274</v>
      </c>
      <c r="D175" s="114">
        <v>475</v>
      </c>
      <c r="E175" s="114">
        <v>475</v>
      </c>
      <c r="F175" s="114">
        <v>475</v>
      </c>
      <c r="G175" s="114">
        <v>475</v>
      </c>
      <c r="H175" s="114">
        <v>475</v>
      </c>
      <c r="I175" s="114">
        <v>475</v>
      </c>
      <c r="J175" s="114">
        <v>475</v>
      </c>
      <c r="K175" s="114">
        <v>475</v>
      </c>
      <c r="L175" s="114">
        <v>475</v>
      </c>
      <c r="M175" s="114">
        <v>475</v>
      </c>
      <c r="N175" s="114">
        <v>475</v>
      </c>
      <c r="O175" s="114">
        <v>0</v>
      </c>
      <c r="P175" s="114">
        <v>0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0</v>
      </c>
      <c r="W175" s="70">
        <v>0</v>
      </c>
      <c r="X175" s="70">
        <v>0</v>
      </c>
    </row>
    <row r="176" spans="1:35" x14ac:dyDescent="0.35">
      <c r="A176" s="92" t="s">
        <v>113</v>
      </c>
      <c r="B176" s="92" t="s">
        <v>57</v>
      </c>
      <c r="C176" s="70" t="s">
        <v>275</v>
      </c>
      <c r="D176" s="114">
        <v>475</v>
      </c>
      <c r="E176" s="114">
        <v>475</v>
      </c>
      <c r="F176" s="114">
        <v>475</v>
      </c>
      <c r="G176" s="114">
        <v>475</v>
      </c>
      <c r="H176" s="114">
        <v>475</v>
      </c>
      <c r="I176" s="114">
        <v>475</v>
      </c>
      <c r="J176" s="114">
        <v>475</v>
      </c>
      <c r="K176" s="114">
        <v>475</v>
      </c>
      <c r="L176" s="114">
        <v>475</v>
      </c>
      <c r="M176" s="114">
        <v>448</v>
      </c>
      <c r="N176" s="114">
        <v>404</v>
      </c>
      <c r="O176" s="114">
        <v>358</v>
      </c>
      <c r="P176" s="114">
        <v>0</v>
      </c>
      <c r="Q176" s="114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0">
        <v>0</v>
      </c>
    </row>
    <row r="177" spans="1:27" x14ac:dyDescent="0.35">
      <c r="A177" s="92" t="s">
        <v>113</v>
      </c>
      <c r="B177" s="92" t="s">
        <v>276</v>
      </c>
      <c r="C177" s="70" t="s">
        <v>277</v>
      </c>
      <c r="D177" s="70">
        <v>340</v>
      </c>
      <c r="E177" s="70">
        <v>340</v>
      </c>
      <c r="F177" s="70">
        <v>340</v>
      </c>
      <c r="G177" s="70">
        <v>340</v>
      </c>
      <c r="H177" s="70">
        <v>340</v>
      </c>
      <c r="I177" s="70">
        <v>340</v>
      </c>
      <c r="J177" s="70">
        <v>340</v>
      </c>
      <c r="K177" s="70">
        <v>340</v>
      </c>
      <c r="L177" s="70">
        <v>340</v>
      </c>
      <c r="M177" s="70">
        <v>340</v>
      </c>
      <c r="N177" s="70">
        <v>340</v>
      </c>
      <c r="O177" s="70">
        <v>340</v>
      </c>
      <c r="P177" s="70">
        <v>340</v>
      </c>
      <c r="Q177" s="70">
        <v>340</v>
      </c>
      <c r="R177" s="70">
        <v>340</v>
      </c>
      <c r="S177" s="70">
        <v>340</v>
      </c>
      <c r="T177" s="70">
        <v>340</v>
      </c>
      <c r="U177" s="70">
        <v>340</v>
      </c>
      <c r="V177" s="70">
        <v>340</v>
      </c>
      <c r="W177" s="70">
        <v>340</v>
      </c>
      <c r="X177" s="70">
        <v>340</v>
      </c>
      <c r="Y177" s="70">
        <v>340</v>
      </c>
      <c r="Z177" s="70">
        <v>340</v>
      </c>
      <c r="AA177" s="70">
        <v>340</v>
      </c>
    </row>
  </sheetData>
  <pageMargins left="0.17" right="0.24" top="0.6" bottom="0.43" header="0.37" footer="0.19"/>
  <pageSetup paperSize="17" scale="49" fitToHeight="0" orientation="landscape" r:id="rId1"/>
  <headerFooter alignWithMargins="0">
    <oddHeader>&amp;C&amp;"Arial,Bold"&amp;16LRP Unit Cost ($/AF)&amp;R&amp;12&amp;D/&amp;T</oddHeader>
    <oddFooter>&amp;L&amp;F&amp;C&amp;A&amp;R&amp;12&amp;D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AR137"/>
  <sheetViews>
    <sheetView topLeftCell="A13" workbookViewId="0">
      <selection activeCell="AW56" sqref="AW56"/>
    </sheetView>
  </sheetViews>
  <sheetFormatPr defaultRowHeight="14.5" x14ac:dyDescent="0.35"/>
  <cols>
    <col min="3" max="3" width="7.1640625" bestFit="1" customWidth="1"/>
    <col min="4" max="4" width="3.83203125" bestFit="1" customWidth="1"/>
    <col min="5" max="5" width="45.25" bestFit="1" customWidth="1"/>
    <col min="6" max="6" width="32.25" bestFit="1" customWidth="1"/>
    <col min="7" max="7" width="54.1640625" bestFit="1" customWidth="1"/>
    <col min="8" max="8" width="12" bestFit="1" customWidth="1"/>
    <col min="9" max="9" width="10.83203125" bestFit="1" customWidth="1"/>
    <col min="10" max="10" width="11.58203125" bestFit="1" customWidth="1"/>
    <col min="11" max="43" width="12.75" bestFit="1" customWidth="1"/>
  </cols>
  <sheetData>
    <row r="4" spans="12:13" x14ac:dyDescent="0.35">
      <c r="L4" s="51" t="s">
        <v>293</v>
      </c>
      <c r="M4" s="51">
        <v>2035</v>
      </c>
    </row>
    <row r="5" spans="12:13" x14ac:dyDescent="0.35">
      <c r="L5" s="51"/>
      <c r="M5" s="51" t="s">
        <v>294</v>
      </c>
    </row>
    <row r="17" spans="2:44" ht="23.2" x14ac:dyDescent="0.55000000000000004">
      <c r="E17" s="117" t="s">
        <v>295</v>
      </c>
    </row>
    <row r="18" spans="2:44" ht="15" thickBot="1" x14ac:dyDescent="0.4">
      <c r="B18" s="149" t="s">
        <v>393</v>
      </c>
    </row>
    <row r="19" spans="2:44" x14ac:dyDescent="0.35">
      <c r="D19" s="118" t="s">
        <v>296</v>
      </c>
      <c r="E19" s="119" t="s">
        <v>11</v>
      </c>
      <c r="F19" s="119" t="s">
        <v>297</v>
      </c>
      <c r="G19" s="119" t="s">
        <v>13</v>
      </c>
      <c r="H19" s="119" t="s">
        <v>298</v>
      </c>
      <c r="I19" s="119" t="s">
        <v>299</v>
      </c>
      <c r="J19" s="119" t="s">
        <v>300</v>
      </c>
      <c r="K19" s="119">
        <v>2018</v>
      </c>
      <c r="L19" s="119">
        <v>2019</v>
      </c>
      <c r="M19" s="119">
        <v>2020</v>
      </c>
      <c r="N19" s="119">
        <v>2021</v>
      </c>
      <c r="O19" s="119">
        <v>2022</v>
      </c>
      <c r="P19" s="119">
        <v>2023</v>
      </c>
      <c r="Q19" s="119">
        <v>2024</v>
      </c>
      <c r="R19" s="119">
        <v>2025</v>
      </c>
      <c r="S19" s="119">
        <v>2026</v>
      </c>
      <c r="T19" s="119">
        <v>2027</v>
      </c>
      <c r="U19" s="119">
        <v>2028</v>
      </c>
      <c r="V19" s="119">
        <v>2029</v>
      </c>
      <c r="W19" s="119">
        <v>2030</v>
      </c>
      <c r="X19" s="119">
        <v>2031</v>
      </c>
      <c r="Y19" s="119">
        <v>2032</v>
      </c>
      <c r="Z19" s="119">
        <v>2033</v>
      </c>
      <c r="AA19" s="119">
        <v>2034</v>
      </c>
      <c r="AB19" s="119">
        <v>2035</v>
      </c>
      <c r="AC19" s="119">
        <v>2036</v>
      </c>
      <c r="AD19" s="119">
        <v>2037</v>
      </c>
      <c r="AE19" s="119">
        <v>2038</v>
      </c>
      <c r="AF19" s="119">
        <v>2039</v>
      </c>
      <c r="AG19" s="119">
        <v>2040</v>
      </c>
      <c r="AH19" s="119">
        <v>2041</v>
      </c>
      <c r="AI19" s="119">
        <v>2042</v>
      </c>
      <c r="AJ19" s="119">
        <v>2043</v>
      </c>
      <c r="AK19" s="119">
        <v>2044</v>
      </c>
      <c r="AL19" s="119">
        <v>2045</v>
      </c>
      <c r="AM19" s="119">
        <v>2046</v>
      </c>
      <c r="AN19" s="119">
        <v>2047</v>
      </c>
      <c r="AO19" s="119">
        <v>2048</v>
      </c>
      <c r="AP19" s="119">
        <v>2049</v>
      </c>
      <c r="AQ19" s="120">
        <v>2050</v>
      </c>
    </row>
    <row r="20" spans="2:44" x14ac:dyDescent="0.35">
      <c r="D20" s="142">
        <v>1</v>
      </c>
      <c r="E20" s="143" t="s">
        <v>32</v>
      </c>
      <c r="F20" s="143" t="s">
        <v>301</v>
      </c>
      <c r="G20" s="143" t="s">
        <v>33</v>
      </c>
      <c r="H20" s="143" t="s">
        <v>3</v>
      </c>
      <c r="I20" s="144">
        <v>56000</v>
      </c>
      <c r="J20" s="143">
        <v>2025</v>
      </c>
      <c r="K20" s="144">
        <v>0</v>
      </c>
      <c r="L20" s="144">
        <v>0</v>
      </c>
      <c r="M20" s="144">
        <v>0</v>
      </c>
      <c r="N20" s="144">
        <v>0</v>
      </c>
      <c r="O20" s="144">
        <v>47600</v>
      </c>
      <c r="P20" s="144">
        <v>47600</v>
      </c>
      <c r="Q20" s="144">
        <v>47600</v>
      </c>
      <c r="R20" s="144">
        <v>47600</v>
      </c>
      <c r="S20" s="144">
        <v>47600</v>
      </c>
      <c r="T20" s="144">
        <v>47600</v>
      </c>
      <c r="U20" s="144">
        <v>47600</v>
      </c>
      <c r="V20" s="144">
        <v>47600</v>
      </c>
      <c r="W20" s="144">
        <v>47600</v>
      </c>
      <c r="X20" s="144">
        <v>47600</v>
      </c>
      <c r="Y20" s="144">
        <v>47600</v>
      </c>
      <c r="Z20" s="144">
        <v>47600</v>
      </c>
      <c r="AA20" s="144">
        <v>47600</v>
      </c>
      <c r="AB20" s="144">
        <v>47600</v>
      </c>
      <c r="AC20" s="144">
        <v>47600</v>
      </c>
      <c r="AD20" s="144">
        <v>47600</v>
      </c>
      <c r="AE20" s="144">
        <v>47600</v>
      </c>
      <c r="AF20" s="144">
        <v>47600</v>
      </c>
      <c r="AG20" s="144">
        <v>47600</v>
      </c>
      <c r="AH20" s="144">
        <v>47600</v>
      </c>
      <c r="AI20" s="144">
        <v>47600</v>
      </c>
      <c r="AJ20" s="144">
        <v>47600</v>
      </c>
      <c r="AK20" s="144">
        <v>47600</v>
      </c>
      <c r="AL20" s="144">
        <v>47600</v>
      </c>
      <c r="AM20" s="144">
        <v>47600</v>
      </c>
      <c r="AN20" s="144">
        <v>47600</v>
      </c>
      <c r="AO20" s="144">
        <v>47600</v>
      </c>
      <c r="AP20" s="144">
        <v>47600</v>
      </c>
      <c r="AQ20" s="145">
        <v>47600</v>
      </c>
    </row>
    <row r="21" spans="2:44" x14ac:dyDescent="0.35">
      <c r="D21" s="142">
        <v>2</v>
      </c>
      <c r="E21" s="143" t="s">
        <v>302</v>
      </c>
      <c r="F21" s="143" t="s">
        <v>303</v>
      </c>
      <c r="G21" s="143" t="s">
        <v>304</v>
      </c>
      <c r="H21" s="143" t="s">
        <v>20</v>
      </c>
      <c r="I21" s="144">
        <v>60</v>
      </c>
      <c r="J21" s="143">
        <v>2020</v>
      </c>
      <c r="K21" s="144">
        <v>0</v>
      </c>
      <c r="L21" s="144">
        <v>0</v>
      </c>
      <c r="M21" s="144">
        <v>31.728000000000002</v>
      </c>
      <c r="N21" s="144">
        <v>35.150760777605015</v>
      </c>
      <c r="O21" s="144">
        <v>37.152947481443128</v>
      </c>
      <c r="P21" s="144">
        <v>38.573521555210021</v>
      </c>
      <c r="Q21" s="144">
        <v>39.675404411599587</v>
      </c>
      <c r="R21" s="144">
        <v>40.575708259048135</v>
      </c>
      <c r="S21" s="144">
        <v>41.336904316035138</v>
      </c>
      <c r="T21" s="144">
        <v>41.996282332815028</v>
      </c>
      <c r="U21" s="144">
        <v>42.577894962886255</v>
      </c>
      <c r="V21" s="144">
        <v>43.0981651892046</v>
      </c>
      <c r="W21" s="144">
        <v>43.568806857078357</v>
      </c>
      <c r="X21" s="144">
        <v>43.998469036653148</v>
      </c>
      <c r="Y21" s="144">
        <v>44.393719927145071</v>
      </c>
      <c r="Z21" s="144">
        <v>44.759665093640152</v>
      </c>
      <c r="AA21" s="144">
        <v>45.100351893042713</v>
      </c>
      <c r="AB21" s="144">
        <v>45.419043110420041</v>
      </c>
      <c r="AC21" s="144">
        <v>45.718407492949595</v>
      </c>
      <c r="AD21" s="144">
        <v>46.000655740491261</v>
      </c>
      <c r="AE21" s="144">
        <v>46.267639679123882</v>
      </c>
      <c r="AF21" s="144">
        <v>46.520925966809607</v>
      </c>
      <c r="AG21" s="144">
        <v>46.761851797478265</v>
      </c>
      <c r="AH21" s="144">
        <v>46.991567634683364</v>
      </c>
      <c r="AI21" s="144">
        <v>47.21107043825814</v>
      </c>
      <c r="AJ21" s="144">
        <v>47.421229814258155</v>
      </c>
      <c r="AK21" s="144">
        <v>47.622808823199172</v>
      </c>
      <c r="AL21" s="144">
        <v>47.816480704750084</v>
      </c>
      <c r="AM21" s="144">
        <v>48.002842444329382</v>
      </c>
      <c r="AN21" s="144">
        <v>48.182425871245158</v>
      </c>
      <c r="AO21" s="144">
        <v>48.355706808473215</v>
      </c>
      <c r="AP21" s="144">
        <v>48.52311267064772</v>
      </c>
      <c r="AQ21" s="145">
        <v>48.685028815747657</v>
      </c>
    </row>
    <row r="22" spans="2:44" x14ac:dyDescent="0.35">
      <c r="D22" s="142">
        <v>3</v>
      </c>
      <c r="E22" s="143" t="s">
        <v>305</v>
      </c>
      <c r="F22" s="143"/>
      <c r="G22" s="143" t="s">
        <v>277</v>
      </c>
      <c r="H22" s="143" t="s">
        <v>20</v>
      </c>
      <c r="I22" s="144">
        <v>500</v>
      </c>
      <c r="J22" s="143">
        <v>2020</v>
      </c>
      <c r="K22" s="144">
        <v>0</v>
      </c>
      <c r="L22" s="144">
        <v>0</v>
      </c>
      <c r="M22" s="144">
        <v>264.40000000000003</v>
      </c>
      <c r="N22" s="144">
        <v>292.92300648004175</v>
      </c>
      <c r="O22" s="144">
        <v>309.60789567869273</v>
      </c>
      <c r="P22" s="144">
        <v>321.44601296008352</v>
      </c>
      <c r="Q22" s="144">
        <v>330.62837009666322</v>
      </c>
      <c r="R22" s="144">
        <v>338.1309021587345</v>
      </c>
      <c r="S22" s="144">
        <v>344.47420263362613</v>
      </c>
      <c r="T22" s="144">
        <v>349.96901944012524</v>
      </c>
      <c r="U22" s="144">
        <v>354.81579135738542</v>
      </c>
      <c r="V22" s="144">
        <v>359.15137657670499</v>
      </c>
      <c r="W22" s="144">
        <v>363.07339047565296</v>
      </c>
      <c r="X22" s="144">
        <v>366.65390863877622</v>
      </c>
      <c r="Y22" s="144">
        <v>369.94766605954226</v>
      </c>
      <c r="Z22" s="144">
        <v>372.99720911366791</v>
      </c>
      <c r="AA22" s="144">
        <v>375.83626577535597</v>
      </c>
      <c r="AB22" s="144">
        <v>378.49202592016701</v>
      </c>
      <c r="AC22" s="144">
        <v>380.98672910791333</v>
      </c>
      <c r="AD22" s="144">
        <v>383.33879783742719</v>
      </c>
      <c r="AE22" s="144">
        <v>385.56366399269905</v>
      </c>
      <c r="AF22" s="144">
        <v>387.67438305674671</v>
      </c>
      <c r="AG22" s="144">
        <v>389.68209831231889</v>
      </c>
      <c r="AH22" s="144">
        <v>391.59639695569473</v>
      </c>
      <c r="AI22" s="144">
        <v>393.42558698548453</v>
      </c>
      <c r="AJ22" s="144">
        <v>395.17691511881799</v>
      </c>
      <c r="AK22" s="144">
        <v>396.85674019332646</v>
      </c>
      <c r="AL22" s="144">
        <v>398.47067253958403</v>
      </c>
      <c r="AM22" s="144">
        <v>400.02368703607817</v>
      </c>
      <c r="AN22" s="144">
        <v>401.52021559370962</v>
      </c>
      <c r="AO22" s="144">
        <v>402.96422340394344</v>
      </c>
      <c r="AP22" s="144">
        <v>404.35927225539768</v>
      </c>
      <c r="AQ22" s="145">
        <v>405.70857346456381</v>
      </c>
    </row>
    <row r="23" spans="2:44" x14ac:dyDescent="0.35">
      <c r="D23" s="142">
        <v>4</v>
      </c>
      <c r="E23" s="143" t="s">
        <v>19</v>
      </c>
      <c r="F23" s="143" t="s">
        <v>237</v>
      </c>
      <c r="G23" s="143" t="s">
        <v>306</v>
      </c>
      <c r="H23" s="143" t="s">
        <v>307</v>
      </c>
      <c r="I23" s="144">
        <v>33600</v>
      </c>
      <c r="J23" s="143">
        <v>2022</v>
      </c>
      <c r="K23" s="144">
        <v>0</v>
      </c>
      <c r="L23" s="144">
        <v>0</v>
      </c>
      <c r="M23" s="144">
        <v>0</v>
      </c>
      <c r="N23" s="144">
        <v>0</v>
      </c>
      <c r="O23" s="144">
        <v>14310.24</v>
      </c>
      <c r="P23" s="144">
        <v>22331.228269890798</v>
      </c>
      <c r="Q23" s="144">
        <v>27023.205626501178</v>
      </c>
      <c r="R23" s="144">
        <v>30352.216539781595</v>
      </c>
      <c r="S23" s="144">
        <v>32934.398012621416</v>
      </c>
      <c r="T23" s="144">
        <v>33600</v>
      </c>
      <c r="U23" s="144">
        <v>33600</v>
      </c>
      <c r="V23" s="144">
        <v>33600</v>
      </c>
      <c r="W23" s="144">
        <v>33600</v>
      </c>
      <c r="X23" s="144">
        <v>33600</v>
      </c>
      <c r="Y23" s="144">
        <v>33600</v>
      </c>
      <c r="Z23" s="144">
        <v>33600</v>
      </c>
      <c r="AA23" s="144">
        <v>33600</v>
      </c>
      <c r="AB23" s="144">
        <v>33600</v>
      </c>
      <c r="AC23" s="144">
        <v>33600</v>
      </c>
      <c r="AD23" s="144">
        <v>33600</v>
      </c>
      <c r="AE23" s="144">
        <v>33600</v>
      </c>
      <c r="AF23" s="144">
        <v>33600</v>
      </c>
      <c r="AG23" s="144">
        <v>33600</v>
      </c>
      <c r="AH23" s="144">
        <v>33600</v>
      </c>
      <c r="AI23" s="144">
        <v>33600</v>
      </c>
      <c r="AJ23" s="144">
        <v>33600</v>
      </c>
      <c r="AK23" s="144">
        <v>33600</v>
      </c>
      <c r="AL23" s="144">
        <v>33600</v>
      </c>
      <c r="AM23" s="144">
        <v>33600</v>
      </c>
      <c r="AN23" s="144">
        <v>33600</v>
      </c>
      <c r="AO23" s="144">
        <v>33600</v>
      </c>
      <c r="AP23" s="144">
        <v>33600</v>
      </c>
      <c r="AQ23" s="145">
        <v>33600</v>
      </c>
    </row>
    <row r="24" spans="2:44" x14ac:dyDescent="0.35">
      <c r="D24" s="142">
        <v>5</v>
      </c>
      <c r="E24" s="143" t="s">
        <v>19</v>
      </c>
      <c r="F24" s="143" t="s">
        <v>308</v>
      </c>
      <c r="G24" s="143" t="s">
        <v>309</v>
      </c>
      <c r="H24" s="143" t="s">
        <v>307</v>
      </c>
      <c r="I24" s="144">
        <v>11600</v>
      </c>
      <c r="J24" s="143">
        <v>2022</v>
      </c>
      <c r="K24" s="144">
        <v>0</v>
      </c>
      <c r="L24" s="144">
        <v>0</v>
      </c>
      <c r="M24" s="144">
        <v>0</v>
      </c>
      <c r="N24" s="144">
        <v>0</v>
      </c>
      <c r="O24" s="144">
        <v>4940.4399999999996</v>
      </c>
      <c r="P24" s="144">
        <v>7709.5907122242033</v>
      </c>
      <c r="Q24" s="144">
        <v>9329.4400377206439</v>
      </c>
      <c r="R24" s="144">
        <v>10478.741424448408</v>
      </c>
      <c r="S24" s="144">
        <v>11370.208837690729</v>
      </c>
      <c r="T24" s="144">
        <v>11600</v>
      </c>
      <c r="U24" s="144">
        <v>11600</v>
      </c>
      <c r="V24" s="144">
        <v>11600</v>
      </c>
      <c r="W24" s="144">
        <v>11600</v>
      </c>
      <c r="X24" s="144">
        <v>11600</v>
      </c>
      <c r="Y24" s="144">
        <v>11600</v>
      </c>
      <c r="Z24" s="144">
        <v>11600</v>
      </c>
      <c r="AA24" s="144">
        <v>11600</v>
      </c>
      <c r="AB24" s="144">
        <v>11600</v>
      </c>
      <c r="AC24" s="144">
        <v>11600</v>
      </c>
      <c r="AD24" s="144">
        <v>11600</v>
      </c>
      <c r="AE24" s="144">
        <v>11600</v>
      </c>
      <c r="AF24" s="144">
        <v>11600</v>
      </c>
      <c r="AG24" s="144">
        <v>11600</v>
      </c>
      <c r="AH24" s="144">
        <v>11600</v>
      </c>
      <c r="AI24" s="144">
        <v>11600</v>
      </c>
      <c r="AJ24" s="144">
        <v>11600</v>
      </c>
      <c r="AK24" s="144">
        <v>11600</v>
      </c>
      <c r="AL24" s="144">
        <v>11600</v>
      </c>
      <c r="AM24" s="144">
        <v>11600</v>
      </c>
      <c r="AN24" s="144">
        <v>11600</v>
      </c>
      <c r="AO24" s="144">
        <v>11600</v>
      </c>
      <c r="AP24" s="144">
        <v>11600</v>
      </c>
      <c r="AQ24" s="145">
        <v>11600</v>
      </c>
    </row>
    <row r="25" spans="2:44" x14ac:dyDescent="0.35">
      <c r="D25" s="142">
        <v>6</v>
      </c>
      <c r="E25" s="143" t="s">
        <v>16</v>
      </c>
      <c r="F25" s="143" t="s">
        <v>328</v>
      </c>
      <c r="G25" s="143" t="s">
        <v>329</v>
      </c>
      <c r="H25" s="143" t="s">
        <v>17</v>
      </c>
      <c r="I25" s="143">
        <v>3500</v>
      </c>
      <c r="J25" s="144">
        <v>2022</v>
      </c>
      <c r="K25" s="143">
        <v>0</v>
      </c>
      <c r="L25" s="146">
        <v>0</v>
      </c>
      <c r="M25" s="146">
        <v>0</v>
      </c>
      <c r="N25" s="146">
        <v>0</v>
      </c>
      <c r="O25" s="146">
        <v>1643.25</v>
      </c>
      <c r="P25" s="146">
        <v>2043.5424967733684</v>
      </c>
      <c r="Q25" s="146">
        <v>2277.6985967058331</v>
      </c>
      <c r="R25" s="146">
        <v>2443.8349935467368</v>
      </c>
      <c r="S25" s="146">
        <v>2572.7003944306925</v>
      </c>
      <c r="T25" s="146">
        <v>2677.9910934792015</v>
      </c>
      <c r="U25" s="146">
        <v>2767.0131110794432</v>
      </c>
      <c r="V25" s="146">
        <v>2844.1274903201052</v>
      </c>
      <c r="W25" s="146">
        <v>2912.1471934116671</v>
      </c>
      <c r="X25" s="146">
        <v>2972.9928912040614</v>
      </c>
      <c r="Y25" s="146">
        <v>3028.0345200410588</v>
      </c>
      <c r="Z25" s="146">
        <v>3078.2835902525703</v>
      </c>
      <c r="AA25" s="146">
        <v>3124.5082539340374</v>
      </c>
      <c r="AB25" s="146">
        <v>3167.305607852812</v>
      </c>
      <c r="AC25" s="146">
        <v>3207.1489911365261</v>
      </c>
      <c r="AD25" s="146">
        <v>3244.4199870934735</v>
      </c>
      <c r="AE25" s="146">
        <v>3279.4307061924646</v>
      </c>
      <c r="AF25" s="146">
        <v>3312.439690185035</v>
      </c>
      <c r="AG25" s="146">
        <v>3343.6635104686193</v>
      </c>
      <c r="AH25" s="146">
        <v>3373.2853879774298</v>
      </c>
      <c r="AI25" s="146">
        <v>3401.4617077852768</v>
      </c>
      <c r="AJ25" s="146">
        <v>3428.3270168144272</v>
      </c>
      <c r="AK25" s="146">
        <v>3453.9979096990842</v>
      </c>
      <c r="AL25" s="146">
        <v>3478.5760870259387</v>
      </c>
      <c r="AM25" s="146">
        <v>3500</v>
      </c>
      <c r="AN25" s="146">
        <v>3500</v>
      </c>
      <c r="AO25" s="158">
        <v>3500</v>
      </c>
      <c r="AP25" s="158">
        <v>3500</v>
      </c>
      <c r="AQ25" s="161">
        <v>3500</v>
      </c>
    </row>
    <row r="26" spans="2:44" ht="15" thickBot="1" x14ac:dyDescent="0.4">
      <c r="D26" s="142">
        <v>7</v>
      </c>
      <c r="E26" s="143" t="s">
        <v>19</v>
      </c>
      <c r="F26" s="143" t="s">
        <v>310</v>
      </c>
      <c r="G26" s="143" t="s">
        <v>311</v>
      </c>
      <c r="H26" s="143" t="s">
        <v>17</v>
      </c>
      <c r="I26" s="144">
        <v>3100</v>
      </c>
      <c r="J26" s="143">
        <v>2022</v>
      </c>
      <c r="K26" s="144">
        <v>0</v>
      </c>
      <c r="L26" s="144">
        <v>0</v>
      </c>
      <c r="M26" s="144">
        <v>0</v>
      </c>
      <c r="N26" s="144">
        <v>0</v>
      </c>
      <c r="O26" s="144">
        <v>1455.4499999999998</v>
      </c>
      <c r="P26" s="144">
        <v>1809.994782856412</v>
      </c>
      <c r="Q26" s="144">
        <v>2017.3901856537382</v>
      </c>
      <c r="R26" s="144">
        <v>2164.5395657128238</v>
      </c>
      <c r="S26" s="144">
        <v>2278.6774922100421</v>
      </c>
      <c r="T26" s="144">
        <v>2371.9349685101502</v>
      </c>
      <c r="U26" s="144">
        <v>2450.7830412417925</v>
      </c>
      <c r="V26" s="144">
        <v>2519.0843485692358</v>
      </c>
      <c r="W26" s="144">
        <v>2579.3303713074765</v>
      </c>
      <c r="X26" s="144">
        <v>2633.2222750664546</v>
      </c>
      <c r="Y26" s="144">
        <v>2681.9734320363664</v>
      </c>
      <c r="Z26" s="144">
        <v>2726.4797513665621</v>
      </c>
      <c r="AA26" s="144">
        <v>2767.4215963415759</v>
      </c>
      <c r="AB26" s="144">
        <v>2805.3278240982049</v>
      </c>
      <c r="AC26" s="144">
        <v>2840.6176778637805</v>
      </c>
      <c r="AD26" s="144">
        <v>2873.6291314256482</v>
      </c>
      <c r="AE26" s="144">
        <v>2904.6386254847544</v>
      </c>
      <c r="AF26" s="144">
        <v>2933.8751541638881</v>
      </c>
      <c r="AG26" s="144">
        <v>2961.5305378436342</v>
      </c>
      <c r="AH26" s="144">
        <v>2987.7670579228661</v>
      </c>
      <c r="AI26" s="144">
        <v>3012.7232268955308</v>
      </c>
      <c r="AJ26" s="144">
        <v>3036.5182148927784</v>
      </c>
      <c r="AK26" s="144">
        <v>3059.2552914477601</v>
      </c>
      <c r="AL26" s="144">
        <v>3081.0245342229741</v>
      </c>
      <c r="AM26" s="144">
        <v>3100</v>
      </c>
      <c r="AN26" s="144">
        <v>3100</v>
      </c>
      <c r="AO26" s="144">
        <v>3100</v>
      </c>
      <c r="AP26" s="144">
        <v>3100</v>
      </c>
      <c r="AQ26" s="145">
        <v>3100</v>
      </c>
    </row>
    <row r="27" spans="2:44" x14ac:dyDescent="0.35">
      <c r="D27" s="142">
        <v>8</v>
      </c>
      <c r="E27" s="122" t="s">
        <v>312</v>
      </c>
      <c r="F27" s="122"/>
      <c r="G27" s="122" t="s">
        <v>313</v>
      </c>
      <c r="H27" s="122" t="s">
        <v>20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62"/>
      <c r="AR27" t="s">
        <v>378</v>
      </c>
    </row>
    <row r="28" spans="2:44" x14ac:dyDescent="0.35">
      <c r="D28" s="142">
        <v>9</v>
      </c>
      <c r="E28" s="11" t="s">
        <v>314</v>
      </c>
      <c r="F28" s="11"/>
      <c r="G28" s="11" t="s">
        <v>315</v>
      </c>
      <c r="H28" s="11" t="s">
        <v>20</v>
      </c>
      <c r="I28" s="116">
        <v>1000</v>
      </c>
      <c r="J28" s="11">
        <v>2025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528.80000000000007</v>
      </c>
      <c r="S28" s="116">
        <v>585.8460129600835</v>
      </c>
      <c r="T28" s="116">
        <v>619.21579135738546</v>
      </c>
      <c r="U28" s="116">
        <v>642.89202592016704</v>
      </c>
      <c r="V28" s="116">
        <v>661.25674019332644</v>
      </c>
      <c r="W28" s="116">
        <v>676.261804317469</v>
      </c>
      <c r="X28" s="116">
        <v>688.94840526725227</v>
      </c>
      <c r="Y28" s="116">
        <v>699.93803888025047</v>
      </c>
      <c r="Z28" s="116">
        <v>709.63158271477084</v>
      </c>
      <c r="AA28" s="116">
        <v>718.30275315340998</v>
      </c>
      <c r="AB28" s="116">
        <v>726.14678095130591</v>
      </c>
      <c r="AC28" s="116">
        <v>733.30781727755243</v>
      </c>
      <c r="AD28" s="116">
        <v>739.89533211908451</v>
      </c>
      <c r="AE28" s="116">
        <v>745.99441822733581</v>
      </c>
      <c r="AF28" s="116">
        <v>751.67253155071194</v>
      </c>
      <c r="AG28" s="116">
        <v>756.98405184033402</v>
      </c>
      <c r="AH28" s="116">
        <v>761.97345821582667</v>
      </c>
      <c r="AI28" s="116">
        <v>766.67759567485439</v>
      </c>
      <c r="AJ28" s="116">
        <v>771.1273279853981</v>
      </c>
      <c r="AK28" s="116">
        <v>775.34876611349341</v>
      </c>
      <c r="AL28" s="116">
        <v>779.36419662463777</v>
      </c>
      <c r="AM28" s="116">
        <v>783.19279391138946</v>
      </c>
      <c r="AN28" s="116">
        <v>786.85117397096906</v>
      </c>
      <c r="AO28" s="116">
        <v>790.35383023763598</v>
      </c>
      <c r="AP28" s="116">
        <v>793.71348038665292</v>
      </c>
      <c r="AQ28" s="121">
        <v>796.94134507916806</v>
      </c>
    </row>
    <row r="29" spans="2:44" x14ac:dyDescent="0.35">
      <c r="D29" s="142">
        <v>10</v>
      </c>
      <c r="E29" s="11" t="s">
        <v>314</v>
      </c>
      <c r="F29" s="11"/>
      <c r="G29" s="11" t="s">
        <v>316</v>
      </c>
      <c r="H29" s="11" t="s">
        <v>20</v>
      </c>
      <c r="I29" s="116">
        <v>1500</v>
      </c>
      <c r="J29" s="11">
        <v>2022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785.58532007657243</v>
      </c>
      <c r="S29" s="116">
        <v>825.55033011694741</v>
      </c>
      <c r="T29" s="116">
        <v>858.20412093874461</v>
      </c>
      <c r="U29" s="116">
        <v>885.81250769580663</v>
      </c>
      <c r="V29" s="116">
        <v>909.72798011485861</v>
      </c>
      <c r="W29" s="116">
        <v>930.8229218009169</v>
      </c>
      <c r="X29" s="116">
        <v>949.6929901552337</v>
      </c>
      <c r="Y29" s="116">
        <v>966.76304335818827</v>
      </c>
      <c r="Z29" s="116">
        <v>982.3467809770309</v>
      </c>
      <c r="AA29" s="116">
        <v>996.68242992136129</v>
      </c>
      <c r="AB29" s="116">
        <v>1009.9551677340928</v>
      </c>
      <c r="AC29" s="116">
        <v>1022.3117910174059</v>
      </c>
      <c r="AD29" s="116">
        <v>1033.8706401531449</v>
      </c>
      <c r="AE29" s="116">
        <v>1044.7285099204685</v>
      </c>
      <c r="AF29" s="116">
        <v>1054.9655818392032</v>
      </c>
      <c r="AG29" s="116">
        <v>1064.6490211687094</v>
      </c>
      <c r="AH29" s="116">
        <v>1073.83565019352</v>
      </c>
      <c r="AI29" s="116">
        <v>1082.5739685962651</v>
      </c>
      <c r="AJ29" s="116">
        <v>1090.9057033964746</v>
      </c>
      <c r="AK29" s="116">
        <v>1098.8670140729107</v>
      </c>
      <c r="AL29" s="116">
        <v>1106.4894410153172</v>
      </c>
      <c r="AM29" s="116">
        <v>1113.8006602338949</v>
      </c>
      <c r="AN29" s="116">
        <v>1120.8250899596476</v>
      </c>
      <c r="AO29" s="116">
        <v>1127.5843827013755</v>
      </c>
      <c r="AP29" s="116">
        <v>1134.0978277723791</v>
      </c>
      <c r="AQ29" s="121">
        <v>1140.3826831505776</v>
      </c>
    </row>
    <row r="30" spans="2:44" x14ac:dyDescent="0.35">
      <c r="D30" s="142">
        <v>11</v>
      </c>
      <c r="E30" s="11" t="s">
        <v>314</v>
      </c>
      <c r="F30" s="11"/>
      <c r="G30" s="11" t="s">
        <v>317</v>
      </c>
      <c r="H30" s="11" t="s">
        <v>307</v>
      </c>
      <c r="I30" s="116">
        <v>5000</v>
      </c>
      <c r="J30" s="11">
        <v>2025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2129.5</v>
      </c>
      <c r="S30" s="116">
        <v>3323.0994449242257</v>
      </c>
      <c r="T30" s="116">
        <v>4021.3103610864846</v>
      </c>
      <c r="U30" s="116">
        <v>4516.6988898484515</v>
      </c>
      <c r="V30" s="116">
        <v>4900.9520852115211</v>
      </c>
      <c r="W30" s="116">
        <v>5000</v>
      </c>
      <c r="X30" s="116">
        <v>5000</v>
      </c>
      <c r="Y30" s="116">
        <v>5000</v>
      </c>
      <c r="Z30" s="116">
        <v>5000</v>
      </c>
      <c r="AA30" s="116">
        <v>5000</v>
      </c>
      <c r="AB30" s="116">
        <v>5000</v>
      </c>
      <c r="AC30" s="116">
        <v>5000</v>
      </c>
      <c r="AD30" s="116">
        <v>5000</v>
      </c>
      <c r="AE30" s="116">
        <v>5000</v>
      </c>
      <c r="AF30" s="116">
        <v>5000</v>
      </c>
      <c r="AG30" s="116">
        <v>5000</v>
      </c>
      <c r="AH30" s="116">
        <v>5000</v>
      </c>
      <c r="AI30" s="116">
        <v>5000</v>
      </c>
      <c r="AJ30" s="116">
        <v>5000</v>
      </c>
      <c r="AK30" s="116">
        <v>5000</v>
      </c>
      <c r="AL30" s="116">
        <v>5000</v>
      </c>
      <c r="AM30" s="116">
        <v>5000</v>
      </c>
      <c r="AN30" s="116">
        <v>5000</v>
      </c>
      <c r="AO30" s="116">
        <v>5000</v>
      </c>
      <c r="AP30" s="116">
        <v>5000</v>
      </c>
      <c r="AQ30" s="121">
        <v>5000</v>
      </c>
    </row>
    <row r="31" spans="2:44" x14ac:dyDescent="0.35">
      <c r="D31" s="142">
        <v>12</v>
      </c>
      <c r="E31" s="11" t="s">
        <v>32</v>
      </c>
      <c r="F31" s="11" t="s">
        <v>318</v>
      </c>
      <c r="G31" s="11" t="s">
        <v>319</v>
      </c>
      <c r="H31" s="11" t="s">
        <v>20</v>
      </c>
      <c r="I31" s="116">
        <v>2000</v>
      </c>
      <c r="J31" s="11">
        <v>2025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716.40000000000009</v>
      </c>
      <c r="S31" s="116">
        <v>881.923546717715</v>
      </c>
      <c r="T31" s="116">
        <v>978.74861453394465</v>
      </c>
      <c r="U31" s="116">
        <v>1047.4470934354299</v>
      </c>
      <c r="V31" s="116">
        <v>1100.7337734892633</v>
      </c>
      <c r="W31" s="116">
        <v>1144.2721612516596</v>
      </c>
      <c r="X31" s="116">
        <v>1181.0833435944089</v>
      </c>
      <c r="Y31" s="116">
        <v>1212.9706401531448</v>
      </c>
      <c r="Z31" s="116">
        <v>1241.0972290678892</v>
      </c>
      <c r="AA31" s="116">
        <v>1266.2573202069782</v>
      </c>
      <c r="AB31" s="116">
        <v>1289.0173911442512</v>
      </c>
      <c r="AC31" s="116">
        <v>1309.7957079693745</v>
      </c>
      <c r="AD31" s="116">
        <v>1328.909906561815</v>
      </c>
      <c r="AE31" s="116">
        <v>1346.6068903121238</v>
      </c>
      <c r="AF31" s="116">
        <v>1363.0823880232078</v>
      </c>
      <c r="AG31" s="116">
        <v>1378.4941868708597</v>
      </c>
      <c r="AH31" s="116">
        <v>1392.9713465606246</v>
      </c>
      <c r="AI31" s="116">
        <v>1406.6207757856041</v>
      </c>
      <c r="AJ31" s="116">
        <v>1419.5320282249459</v>
      </c>
      <c r="AK31" s="116">
        <v>1431.7808669246931</v>
      </c>
      <c r="AL31" s="116">
        <v>1443.4319581283535</v>
      </c>
      <c r="AM31" s="116">
        <v>1454.5409378619661</v>
      </c>
      <c r="AN31" s="116">
        <v>1465.1560187638811</v>
      </c>
      <c r="AO31" s="116">
        <v>1475.3192546870894</v>
      </c>
      <c r="AP31" s="116">
        <v>1485.0675469785265</v>
      </c>
      <c r="AQ31" s="121">
        <v>1494.4334532795301</v>
      </c>
    </row>
    <row r="32" spans="2:44" x14ac:dyDescent="0.35">
      <c r="D32" s="142">
        <v>13</v>
      </c>
      <c r="E32" s="11" t="s">
        <v>32</v>
      </c>
      <c r="F32" s="11" t="s">
        <v>320</v>
      </c>
      <c r="G32" s="11" t="s">
        <v>321</v>
      </c>
      <c r="H32" s="11" t="s">
        <v>20</v>
      </c>
      <c r="I32" s="116">
        <v>2000</v>
      </c>
      <c r="J32" s="11">
        <v>2025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716.40000000000009</v>
      </c>
      <c r="S32" s="116">
        <v>881.923546717715</v>
      </c>
      <c r="T32" s="116">
        <v>978.74861453394465</v>
      </c>
      <c r="U32" s="116">
        <v>1047.4470934354299</v>
      </c>
      <c r="V32" s="116">
        <v>1100.7337734892633</v>
      </c>
      <c r="W32" s="116">
        <v>1144.2721612516596</v>
      </c>
      <c r="X32" s="116">
        <v>1181.0833435944089</v>
      </c>
      <c r="Y32" s="116">
        <v>1212.9706401531448</v>
      </c>
      <c r="Z32" s="116">
        <v>1241.0972290678892</v>
      </c>
      <c r="AA32" s="116">
        <v>1266.2573202069782</v>
      </c>
      <c r="AB32" s="116">
        <v>1289.0173911442512</v>
      </c>
      <c r="AC32" s="116">
        <v>1309.7957079693745</v>
      </c>
      <c r="AD32" s="116">
        <v>1328.909906561815</v>
      </c>
      <c r="AE32" s="116">
        <v>1346.6068903121238</v>
      </c>
      <c r="AF32" s="116">
        <v>1363.0823880232078</v>
      </c>
      <c r="AG32" s="116">
        <v>1378.4941868708597</v>
      </c>
      <c r="AH32" s="116">
        <v>1392.9713465606246</v>
      </c>
      <c r="AI32" s="116">
        <v>1406.6207757856041</v>
      </c>
      <c r="AJ32" s="116">
        <v>1419.5320282249459</v>
      </c>
      <c r="AK32" s="116">
        <v>1431.7808669246931</v>
      </c>
      <c r="AL32" s="116">
        <v>1443.4319581283535</v>
      </c>
      <c r="AM32" s="116">
        <v>1454.5409378619661</v>
      </c>
      <c r="AN32" s="116">
        <v>1465.1560187638811</v>
      </c>
      <c r="AO32" s="116">
        <v>1475.3192546870894</v>
      </c>
      <c r="AP32" s="116">
        <v>1485.0675469785265</v>
      </c>
      <c r="AQ32" s="121">
        <v>1494.4334532795301</v>
      </c>
    </row>
    <row r="33" spans="4:43" x14ac:dyDescent="0.35">
      <c r="D33" s="142">
        <v>14</v>
      </c>
      <c r="E33" s="154" t="s">
        <v>32</v>
      </c>
      <c r="F33" s="154" t="s">
        <v>322</v>
      </c>
      <c r="G33" s="154" t="s">
        <v>323</v>
      </c>
      <c r="H33" s="154" t="s">
        <v>3</v>
      </c>
      <c r="I33" s="155">
        <v>5600</v>
      </c>
      <c r="J33" s="154">
        <v>2025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f>0.85*$I$33</f>
        <v>4760</v>
      </c>
      <c r="S33" s="155">
        <f t="shared" ref="S33:AQ33" si="0">0.85*$I$33</f>
        <v>4760</v>
      </c>
      <c r="T33" s="155">
        <f t="shared" si="0"/>
        <v>4760</v>
      </c>
      <c r="U33" s="155">
        <f t="shared" si="0"/>
        <v>4760</v>
      </c>
      <c r="V33" s="155">
        <f t="shared" si="0"/>
        <v>4760</v>
      </c>
      <c r="W33" s="155">
        <f t="shared" si="0"/>
        <v>4760</v>
      </c>
      <c r="X33" s="155">
        <f t="shared" si="0"/>
        <v>4760</v>
      </c>
      <c r="Y33" s="155">
        <f t="shared" si="0"/>
        <v>4760</v>
      </c>
      <c r="Z33" s="155">
        <f t="shared" si="0"/>
        <v>4760</v>
      </c>
      <c r="AA33" s="155">
        <f t="shared" si="0"/>
        <v>4760</v>
      </c>
      <c r="AB33" s="155">
        <f t="shared" si="0"/>
        <v>4760</v>
      </c>
      <c r="AC33" s="155">
        <f t="shared" si="0"/>
        <v>4760</v>
      </c>
      <c r="AD33" s="155">
        <f t="shared" si="0"/>
        <v>4760</v>
      </c>
      <c r="AE33" s="155">
        <f t="shared" si="0"/>
        <v>4760</v>
      </c>
      <c r="AF33" s="155">
        <f t="shared" si="0"/>
        <v>4760</v>
      </c>
      <c r="AG33" s="155">
        <f t="shared" si="0"/>
        <v>4760</v>
      </c>
      <c r="AH33" s="155">
        <f t="shared" si="0"/>
        <v>4760</v>
      </c>
      <c r="AI33" s="155">
        <f t="shared" si="0"/>
        <v>4760</v>
      </c>
      <c r="AJ33" s="155">
        <f t="shared" si="0"/>
        <v>4760</v>
      </c>
      <c r="AK33" s="155">
        <f t="shared" si="0"/>
        <v>4760</v>
      </c>
      <c r="AL33" s="155">
        <f t="shared" si="0"/>
        <v>4760</v>
      </c>
      <c r="AM33" s="155">
        <f t="shared" si="0"/>
        <v>4760</v>
      </c>
      <c r="AN33" s="155">
        <f t="shared" si="0"/>
        <v>4760</v>
      </c>
      <c r="AO33" s="155">
        <f t="shared" si="0"/>
        <v>4760</v>
      </c>
      <c r="AP33" s="155">
        <f t="shared" si="0"/>
        <v>4760</v>
      </c>
      <c r="AQ33" s="163">
        <f t="shared" si="0"/>
        <v>4760</v>
      </c>
    </row>
    <row r="34" spans="4:43" x14ac:dyDescent="0.35">
      <c r="D34" s="142">
        <v>15</v>
      </c>
      <c r="E34" s="154" t="s">
        <v>324</v>
      </c>
      <c r="F34" s="154"/>
      <c r="G34" s="154" t="s">
        <v>34</v>
      </c>
      <c r="H34" s="154" t="s">
        <v>3</v>
      </c>
      <c r="I34" s="155">
        <v>20000</v>
      </c>
      <c r="J34" s="154">
        <v>2025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f>0.85*$I$34</f>
        <v>17000</v>
      </c>
      <c r="S34" s="155">
        <f t="shared" ref="S34:AQ34" si="1">0.85*$I$34</f>
        <v>17000</v>
      </c>
      <c r="T34" s="155">
        <f t="shared" si="1"/>
        <v>17000</v>
      </c>
      <c r="U34" s="155">
        <f t="shared" si="1"/>
        <v>17000</v>
      </c>
      <c r="V34" s="155">
        <f t="shared" si="1"/>
        <v>17000</v>
      </c>
      <c r="W34" s="155">
        <f t="shared" si="1"/>
        <v>17000</v>
      </c>
      <c r="X34" s="155">
        <f t="shared" si="1"/>
        <v>17000</v>
      </c>
      <c r="Y34" s="155">
        <f t="shared" si="1"/>
        <v>17000</v>
      </c>
      <c r="Z34" s="155">
        <f t="shared" si="1"/>
        <v>17000</v>
      </c>
      <c r="AA34" s="155">
        <f t="shared" si="1"/>
        <v>17000</v>
      </c>
      <c r="AB34" s="155">
        <f t="shared" si="1"/>
        <v>17000</v>
      </c>
      <c r="AC34" s="155">
        <f t="shared" si="1"/>
        <v>17000</v>
      </c>
      <c r="AD34" s="155">
        <f t="shared" si="1"/>
        <v>17000</v>
      </c>
      <c r="AE34" s="155">
        <f t="shared" si="1"/>
        <v>17000</v>
      </c>
      <c r="AF34" s="155">
        <f t="shared" si="1"/>
        <v>17000</v>
      </c>
      <c r="AG34" s="155">
        <f t="shared" si="1"/>
        <v>17000</v>
      </c>
      <c r="AH34" s="155">
        <f t="shared" si="1"/>
        <v>17000</v>
      </c>
      <c r="AI34" s="155">
        <f t="shared" si="1"/>
        <v>17000</v>
      </c>
      <c r="AJ34" s="155">
        <f t="shared" si="1"/>
        <v>17000</v>
      </c>
      <c r="AK34" s="155">
        <f t="shared" si="1"/>
        <v>17000</v>
      </c>
      <c r="AL34" s="155">
        <f t="shared" si="1"/>
        <v>17000</v>
      </c>
      <c r="AM34" s="155">
        <f t="shared" si="1"/>
        <v>17000</v>
      </c>
      <c r="AN34" s="155">
        <f t="shared" si="1"/>
        <v>17000</v>
      </c>
      <c r="AO34" s="155">
        <f t="shared" si="1"/>
        <v>17000</v>
      </c>
      <c r="AP34" s="155">
        <f t="shared" si="1"/>
        <v>17000</v>
      </c>
      <c r="AQ34" s="163">
        <f t="shared" si="1"/>
        <v>17000</v>
      </c>
    </row>
    <row r="35" spans="4:43" x14ac:dyDescent="0.35">
      <c r="D35" s="142">
        <v>16</v>
      </c>
      <c r="E35" s="11" t="s">
        <v>324</v>
      </c>
      <c r="F35" s="11"/>
      <c r="G35" s="11" t="s">
        <v>325</v>
      </c>
      <c r="H35" s="11" t="s">
        <v>20</v>
      </c>
      <c r="I35" s="116">
        <v>2500</v>
      </c>
      <c r="J35" s="11">
        <v>2025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895.5</v>
      </c>
      <c r="S35" s="116">
        <v>1102.4044333971437</v>
      </c>
      <c r="T35" s="116">
        <v>1223.4357681674308</v>
      </c>
      <c r="U35" s="116">
        <v>1309.3088667942873</v>
      </c>
      <c r="V35" s="116">
        <v>1375.9172168615792</v>
      </c>
      <c r="W35" s="116">
        <v>1430.3402015645745</v>
      </c>
      <c r="X35" s="116">
        <v>1476.3541794930111</v>
      </c>
      <c r="Y35" s="116">
        <v>1516.213300191431</v>
      </c>
      <c r="Z35" s="116">
        <v>1551.3715363348615</v>
      </c>
      <c r="AA35" s="116">
        <v>1582.8216502587227</v>
      </c>
      <c r="AB35" s="116">
        <v>1611.2717389303139</v>
      </c>
      <c r="AC35" s="116">
        <v>1637.244634961718</v>
      </c>
      <c r="AD35" s="116">
        <v>1661.1373832022689</v>
      </c>
      <c r="AE35" s="116">
        <v>1683.2586128901546</v>
      </c>
      <c r="AF35" s="116">
        <v>1703.8529850290099</v>
      </c>
      <c r="AG35" s="116">
        <v>1723.1177335885748</v>
      </c>
      <c r="AH35" s="116">
        <v>1741.2141832007808</v>
      </c>
      <c r="AI35" s="116">
        <v>1758.2759697320053</v>
      </c>
      <c r="AJ35" s="116">
        <v>1774.4150352811823</v>
      </c>
      <c r="AK35" s="116">
        <v>1789.7260836558664</v>
      </c>
      <c r="AL35" s="116">
        <v>1804.2899476604418</v>
      </c>
      <c r="AM35" s="116">
        <v>1818.1761723274576</v>
      </c>
      <c r="AN35" s="116">
        <v>1831.4450234548513</v>
      </c>
      <c r="AO35" s="116">
        <v>1844.1490683588618</v>
      </c>
      <c r="AP35" s="116">
        <v>1856.3344337231579</v>
      </c>
      <c r="AQ35" s="121">
        <v>1868.0418165994126</v>
      </c>
    </row>
    <row r="36" spans="4:43" x14ac:dyDescent="0.35">
      <c r="D36" s="142">
        <v>17</v>
      </c>
      <c r="E36" s="11" t="s">
        <v>324</v>
      </c>
      <c r="F36" s="11" t="s">
        <v>326</v>
      </c>
      <c r="G36" s="11" t="s">
        <v>327</v>
      </c>
      <c r="H36" s="11" t="s">
        <v>17</v>
      </c>
      <c r="I36" s="116">
        <v>1000</v>
      </c>
      <c r="J36" s="11">
        <v>2025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698.23856958478189</v>
      </c>
      <c r="S36" s="116">
        <v>735.05725555162644</v>
      </c>
      <c r="T36" s="116">
        <v>765.14031242262899</v>
      </c>
      <c r="U36" s="116">
        <v>790.57517459412668</v>
      </c>
      <c r="V36" s="116">
        <v>812.60785437717288</v>
      </c>
      <c r="W36" s="116">
        <v>832.04205526047622</v>
      </c>
      <c r="X36" s="116">
        <v>849.42654034401755</v>
      </c>
      <c r="Y36" s="116">
        <v>865.15272001173116</v>
      </c>
      <c r="Z36" s="116">
        <v>879.50959721502011</v>
      </c>
      <c r="AA36" s="116">
        <v>892.71664398115354</v>
      </c>
      <c r="AB36" s="116">
        <v>904.94445938651768</v>
      </c>
      <c r="AC36" s="116">
        <v>916.32828318186466</v>
      </c>
      <c r="AD36" s="116">
        <v>926.97713916956388</v>
      </c>
      <c r="AE36" s="116">
        <v>936.98020176927571</v>
      </c>
      <c r="AF36" s="116">
        <v>946.4113400528671</v>
      </c>
      <c r="AG36" s="116">
        <v>955.3324315624626</v>
      </c>
      <c r="AH36" s="116">
        <v>963.79582513640844</v>
      </c>
      <c r="AI36" s="116">
        <v>971.84620222436479</v>
      </c>
      <c r="AJ36" s="116">
        <v>979.52200480412205</v>
      </c>
      <c r="AK36" s="116">
        <v>986.85654562830973</v>
      </c>
      <c r="AL36" s="116">
        <v>993.87888200741099</v>
      </c>
      <c r="AM36" s="116">
        <v>1000</v>
      </c>
      <c r="AN36" s="116">
        <v>1000</v>
      </c>
      <c r="AO36" s="116">
        <v>1000</v>
      </c>
      <c r="AP36" s="116">
        <v>1000</v>
      </c>
      <c r="AQ36" s="121">
        <v>1000</v>
      </c>
    </row>
    <row r="37" spans="4:43" x14ac:dyDescent="0.35">
      <c r="D37" s="142">
        <v>18</v>
      </c>
      <c r="E37" s="11" t="s">
        <v>330</v>
      </c>
      <c r="F37" s="11" t="s">
        <v>331</v>
      </c>
      <c r="G37" s="11" t="s">
        <v>332</v>
      </c>
      <c r="H37" s="11" t="s">
        <v>17</v>
      </c>
      <c r="I37" s="116">
        <v>1000</v>
      </c>
      <c r="J37" s="11">
        <v>2025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698.23856958478189</v>
      </c>
      <c r="S37" s="116">
        <v>735.05725555162644</v>
      </c>
      <c r="T37" s="116">
        <v>765.14031242262899</v>
      </c>
      <c r="U37" s="116">
        <v>790.57517459412668</v>
      </c>
      <c r="V37" s="116">
        <v>812.60785437717288</v>
      </c>
      <c r="W37" s="116">
        <v>832.04205526047622</v>
      </c>
      <c r="X37" s="116">
        <v>849.42654034401755</v>
      </c>
      <c r="Y37" s="116">
        <v>865.15272001173116</v>
      </c>
      <c r="Z37" s="116">
        <v>879.50959721502011</v>
      </c>
      <c r="AA37" s="116">
        <v>892.71664398115354</v>
      </c>
      <c r="AB37" s="116">
        <v>904.94445938651768</v>
      </c>
      <c r="AC37" s="116">
        <v>916.32828318186466</v>
      </c>
      <c r="AD37" s="116">
        <v>926.97713916956388</v>
      </c>
      <c r="AE37" s="116">
        <v>936.98020176927571</v>
      </c>
      <c r="AF37" s="116">
        <v>946.4113400528671</v>
      </c>
      <c r="AG37" s="116">
        <v>955.3324315624626</v>
      </c>
      <c r="AH37" s="116">
        <v>963.79582513640844</v>
      </c>
      <c r="AI37" s="116">
        <v>971.84620222436479</v>
      </c>
      <c r="AJ37" s="116">
        <v>979.52200480412205</v>
      </c>
      <c r="AK37" s="116">
        <v>986.85654562830973</v>
      </c>
      <c r="AL37" s="116">
        <v>993.87888200741099</v>
      </c>
      <c r="AM37" s="116">
        <v>1000</v>
      </c>
      <c r="AN37" s="116">
        <v>1000</v>
      </c>
      <c r="AO37" s="116">
        <v>1000</v>
      </c>
      <c r="AP37" s="116">
        <v>1000</v>
      </c>
      <c r="AQ37" s="121">
        <v>1000</v>
      </c>
    </row>
    <row r="38" spans="4:43" ht="15" thickBot="1" x14ac:dyDescent="0.4">
      <c r="D38" s="142">
        <v>19</v>
      </c>
      <c r="E38" s="125" t="s">
        <v>19</v>
      </c>
      <c r="F38" s="125" t="s">
        <v>333</v>
      </c>
      <c r="G38" s="125" t="s">
        <v>334</v>
      </c>
      <c r="H38" s="125" t="s">
        <v>20</v>
      </c>
      <c r="I38" s="126">
        <v>4500</v>
      </c>
      <c r="J38" s="125">
        <v>2025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0</v>
      </c>
      <c r="R38" s="126">
        <v>2356.7559602297169</v>
      </c>
      <c r="S38" s="126">
        <v>2476.6509903508422</v>
      </c>
      <c r="T38" s="126">
        <v>2574.6123628162341</v>
      </c>
      <c r="U38" s="126">
        <v>2657.4375230874198</v>
      </c>
      <c r="V38" s="126">
        <v>2729.1839403445761</v>
      </c>
      <c r="W38" s="126">
        <v>2792.4687654027507</v>
      </c>
      <c r="X38" s="126">
        <v>2849.0789704657009</v>
      </c>
      <c r="Y38" s="126">
        <v>2900.289130074565</v>
      </c>
      <c r="Z38" s="126">
        <v>2947.0403429310927</v>
      </c>
      <c r="AA38" s="126">
        <v>2990.0472897640839</v>
      </c>
      <c r="AB38" s="126">
        <v>3029.8655032022784</v>
      </c>
      <c r="AC38" s="126">
        <v>3066.935373052218</v>
      </c>
      <c r="AD38" s="126">
        <v>3101.6119204594347</v>
      </c>
      <c r="AE38" s="126">
        <v>3134.1855297614052</v>
      </c>
      <c r="AF38" s="126">
        <v>3164.8967455176094</v>
      </c>
      <c r="AG38" s="126">
        <v>3193.9470635061284</v>
      </c>
      <c r="AH38" s="126">
        <v>3221.5069505805595</v>
      </c>
      <c r="AI38" s="126">
        <v>3247.7219057887951</v>
      </c>
      <c r="AJ38" s="126">
        <v>3272.7171101894237</v>
      </c>
      <c r="AK38" s="126">
        <v>3296.6010422187323</v>
      </c>
      <c r="AL38" s="126">
        <v>3319.4683230459514</v>
      </c>
      <c r="AM38" s="126">
        <v>3341.4019807016844</v>
      </c>
      <c r="AN38" s="126">
        <v>3362.4752698789425</v>
      </c>
      <c r="AO38" s="126">
        <v>3382.753148104126</v>
      </c>
      <c r="AP38" s="126">
        <v>3402.2934833171371</v>
      </c>
      <c r="AQ38" s="127">
        <v>3421.1480494517327</v>
      </c>
    </row>
    <row r="39" spans="4:43" x14ac:dyDescent="0.35">
      <c r="D39" s="142">
        <v>20</v>
      </c>
      <c r="E39" s="11" t="s">
        <v>314</v>
      </c>
      <c r="F39" s="11" t="s">
        <v>335</v>
      </c>
      <c r="G39" s="11" t="s">
        <v>336</v>
      </c>
      <c r="H39" s="11" t="s">
        <v>20</v>
      </c>
      <c r="I39" s="116">
        <v>500</v>
      </c>
      <c r="J39" s="11">
        <v>2025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264.40000000000003</v>
      </c>
      <c r="S39" s="116">
        <v>292.92300648004175</v>
      </c>
      <c r="T39" s="116">
        <v>309.60789567869273</v>
      </c>
      <c r="U39" s="116">
        <v>321.44601296008352</v>
      </c>
      <c r="V39" s="116">
        <v>330.62837009666322</v>
      </c>
      <c r="W39" s="116">
        <v>338.1309021587345</v>
      </c>
      <c r="X39" s="116">
        <v>344.47420263362613</v>
      </c>
      <c r="Y39" s="116">
        <v>349.96901944012524</v>
      </c>
      <c r="Z39" s="116">
        <v>354.81579135738542</v>
      </c>
      <c r="AA39" s="116">
        <v>359.15137657670499</v>
      </c>
      <c r="AB39" s="116">
        <v>363.07339047565296</v>
      </c>
      <c r="AC39" s="116">
        <v>366.65390863877622</v>
      </c>
      <c r="AD39" s="116">
        <v>369.94766605954226</v>
      </c>
      <c r="AE39" s="116">
        <v>372.99720911366791</v>
      </c>
      <c r="AF39" s="116">
        <v>375.83626577535597</v>
      </c>
      <c r="AG39" s="116">
        <v>378.49202592016701</v>
      </c>
      <c r="AH39" s="116">
        <v>380.98672910791333</v>
      </c>
      <c r="AI39" s="116">
        <v>383.33879783742719</v>
      </c>
      <c r="AJ39" s="116">
        <v>385.56366399269905</v>
      </c>
      <c r="AK39" s="116">
        <v>387.67438305674671</v>
      </c>
      <c r="AL39" s="116">
        <v>389.68209831231889</v>
      </c>
      <c r="AM39" s="116">
        <v>391.59639695569473</v>
      </c>
      <c r="AN39" s="116">
        <v>393.42558698548453</v>
      </c>
      <c r="AO39" s="116">
        <v>395.17691511881799</v>
      </c>
      <c r="AP39" s="116">
        <v>396.85674019332646</v>
      </c>
      <c r="AQ39" s="121">
        <v>398.47067253958403</v>
      </c>
    </row>
    <row r="40" spans="4:43" x14ac:dyDescent="0.35">
      <c r="D40" s="142">
        <v>21</v>
      </c>
      <c r="E40" s="11" t="s">
        <v>314</v>
      </c>
      <c r="F40" s="11" t="s">
        <v>335</v>
      </c>
      <c r="G40" s="11" t="s">
        <v>337</v>
      </c>
      <c r="H40" s="11" t="s">
        <v>20</v>
      </c>
      <c r="I40" s="116">
        <v>400</v>
      </c>
      <c r="J40" s="11">
        <v>2025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211.52</v>
      </c>
      <c r="S40" s="116">
        <v>234.33840518403341</v>
      </c>
      <c r="T40" s="116">
        <v>247.68631654295419</v>
      </c>
      <c r="U40" s="116">
        <v>257.15681036806683</v>
      </c>
      <c r="V40" s="116">
        <v>264.5026960773306</v>
      </c>
      <c r="W40" s="116">
        <v>270.50472172698761</v>
      </c>
      <c r="X40" s="116">
        <v>275.57936210690093</v>
      </c>
      <c r="Y40" s="116">
        <v>279.97521555210022</v>
      </c>
      <c r="Z40" s="116">
        <v>283.85263308590834</v>
      </c>
      <c r="AA40" s="116">
        <v>287.32110126136399</v>
      </c>
      <c r="AB40" s="116">
        <v>290.45871238052234</v>
      </c>
      <c r="AC40" s="116">
        <v>293.32312691102101</v>
      </c>
      <c r="AD40" s="116">
        <v>295.95813284763381</v>
      </c>
      <c r="AE40" s="116">
        <v>298.39776729093433</v>
      </c>
      <c r="AF40" s="116">
        <v>300.66901262028478</v>
      </c>
      <c r="AG40" s="116">
        <v>302.79362073613362</v>
      </c>
      <c r="AH40" s="116">
        <v>304.78938328633063</v>
      </c>
      <c r="AI40" s="116">
        <v>306.67103826994173</v>
      </c>
      <c r="AJ40" s="116">
        <v>308.45093119415924</v>
      </c>
      <c r="AK40" s="116">
        <v>310.13950644539739</v>
      </c>
      <c r="AL40" s="116">
        <v>311.74567864985511</v>
      </c>
      <c r="AM40" s="116">
        <v>313.27711756455574</v>
      </c>
      <c r="AN40" s="116">
        <v>314.74046958838761</v>
      </c>
      <c r="AO40" s="116">
        <v>316.1415320950544</v>
      </c>
      <c r="AP40" s="116">
        <v>317.48539215466116</v>
      </c>
      <c r="AQ40" s="121">
        <v>318.7765380316672</v>
      </c>
    </row>
    <row r="41" spans="4:43" x14ac:dyDescent="0.35">
      <c r="D41" s="142">
        <v>22</v>
      </c>
      <c r="E41" s="11" t="s">
        <v>32</v>
      </c>
      <c r="F41" s="11" t="s">
        <v>318</v>
      </c>
      <c r="G41" s="11" t="s">
        <v>338</v>
      </c>
      <c r="H41" s="11" t="s">
        <v>20</v>
      </c>
      <c r="I41" s="116">
        <v>125</v>
      </c>
      <c r="J41" s="11">
        <v>2025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66.100000000000009</v>
      </c>
      <c r="S41" s="116">
        <v>73.230751620010437</v>
      </c>
      <c r="T41" s="116">
        <v>77.401973919673182</v>
      </c>
      <c r="U41" s="116">
        <v>80.36150324002088</v>
      </c>
      <c r="V41" s="116">
        <v>82.657092524165805</v>
      </c>
      <c r="W41" s="116">
        <v>84.532725539683625</v>
      </c>
      <c r="X41" s="116">
        <v>86.118550658406534</v>
      </c>
      <c r="Y41" s="116">
        <v>87.492254860031309</v>
      </c>
      <c r="Z41" s="116">
        <v>88.703947839346355</v>
      </c>
      <c r="AA41" s="116">
        <v>89.787844144176248</v>
      </c>
      <c r="AB41" s="116">
        <v>90.768347618913239</v>
      </c>
      <c r="AC41" s="116">
        <v>91.663477159694054</v>
      </c>
      <c r="AD41" s="116">
        <v>92.486916514885564</v>
      </c>
      <c r="AE41" s="116">
        <v>93.249302278416977</v>
      </c>
      <c r="AF41" s="116">
        <v>93.959066443838992</v>
      </c>
      <c r="AG41" s="116">
        <v>94.623006480041752</v>
      </c>
      <c r="AH41" s="116">
        <v>95.246682276978333</v>
      </c>
      <c r="AI41" s="116">
        <v>95.834699459356798</v>
      </c>
      <c r="AJ41" s="116">
        <v>96.390915998174762</v>
      </c>
      <c r="AK41" s="116">
        <v>96.918595764186676</v>
      </c>
      <c r="AL41" s="116">
        <v>97.420524578079721</v>
      </c>
      <c r="AM41" s="116">
        <v>97.899099238923682</v>
      </c>
      <c r="AN41" s="116">
        <v>98.356396746371132</v>
      </c>
      <c r="AO41" s="116">
        <v>98.794228779704497</v>
      </c>
      <c r="AP41" s="116">
        <v>99.214185048331615</v>
      </c>
      <c r="AQ41" s="121">
        <v>99.617668134896007</v>
      </c>
    </row>
    <row r="42" spans="4:43" x14ac:dyDescent="0.35">
      <c r="D42" s="142">
        <v>23</v>
      </c>
      <c r="E42" s="11" t="s">
        <v>32</v>
      </c>
      <c r="F42" s="11" t="s">
        <v>318</v>
      </c>
      <c r="G42" s="11" t="s">
        <v>339</v>
      </c>
      <c r="H42" s="11" t="s">
        <v>20</v>
      </c>
      <c r="I42" s="116">
        <v>2500</v>
      </c>
      <c r="J42" s="11">
        <v>2025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895.5</v>
      </c>
      <c r="S42" s="116">
        <v>1102.4044333971437</v>
      </c>
      <c r="T42" s="116">
        <v>1223.4357681674308</v>
      </c>
      <c r="U42" s="116">
        <v>1309.3088667942873</v>
      </c>
      <c r="V42" s="116">
        <v>1375.9172168615792</v>
      </c>
      <c r="W42" s="116">
        <v>1430.3402015645745</v>
      </c>
      <c r="X42" s="116">
        <v>1476.3541794930111</v>
      </c>
      <c r="Y42" s="116">
        <v>1516.213300191431</v>
      </c>
      <c r="Z42" s="116">
        <v>1551.3715363348615</v>
      </c>
      <c r="AA42" s="116">
        <v>1582.8216502587227</v>
      </c>
      <c r="AB42" s="116">
        <v>1611.2717389303139</v>
      </c>
      <c r="AC42" s="116">
        <v>1637.244634961718</v>
      </c>
      <c r="AD42" s="116">
        <v>1661.1373832022689</v>
      </c>
      <c r="AE42" s="116">
        <v>1683.2586128901546</v>
      </c>
      <c r="AF42" s="116">
        <v>1703.8529850290099</v>
      </c>
      <c r="AG42" s="116">
        <v>1723.1177335885748</v>
      </c>
      <c r="AH42" s="116">
        <v>1741.2141832007808</v>
      </c>
      <c r="AI42" s="116">
        <v>1758.2759697320053</v>
      </c>
      <c r="AJ42" s="116">
        <v>1774.4150352811823</v>
      </c>
      <c r="AK42" s="116">
        <v>1789.7260836558664</v>
      </c>
      <c r="AL42" s="116">
        <v>1804.2899476604418</v>
      </c>
      <c r="AM42" s="116">
        <v>1818.1761723274576</v>
      </c>
      <c r="AN42" s="116">
        <v>1831.4450234548513</v>
      </c>
      <c r="AO42" s="116">
        <v>1844.1490683588618</v>
      </c>
      <c r="AP42" s="116">
        <v>1856.3344337231579</v>
      </c>
      <c r="AQ42" s="121">
        <v>1868.0418165994126</v>
      </c>
    </row>
    <row r="43" spans="4:43" x14ac:dyDescent="0.35">
      <c r="D43" s="142">
        <v>24</v>
      </c>
      <c r="E43" s="11" t="s">
        <v>32</v>
      </c>
      <c r="F43" s="11" t="s">
        <v>318</v>
      </c>
      <c r="G43" s="11" t="s">
        <v>340</v>
      </c>
      <c r="H43" s="11" t="s">
        <v>20</v>
      </c>
      <c r="I43" s="116">
        <v>6000</v>
      </c>
      <c r="J43" s="11">
        <v>2025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226.8</v>
      </c>
      <c r="S43" s="116">
        <v>363.6</v>
      </c>
      <c r="T43" s="116">
        <v>500.40000000000003</v>
      </c>
      <c r="U43" s="116">
        <v>637.20000000000005</v>
      </c>
      <c r="V43" s="116">
        <v>774</v>
      </c>
      <c r="W43" s="116">
        <v>910.8</v>
      </c>
      <c r="X43" s="116">
        <v>1047.6000000000001</v>
      </c>
      <c r="Y43" s="116">
        <v>1184.4000000000001</v>
      </c>
      <c r="Z43" s="116">
        <v>1321.2</v>
      </c>
      <c r="AA43" s="116">
        <v>1458</v>
      </c>
      <c r="AB43" s="116">
        <v>1594.8000000000002</v>
      </c>
      <c r="AC43" s="116">
        <v>1731.6000000000001</v>
      </c>
      <c r="AD43" s="116">
        <v>1868.4</v>
      </c>
      <c r="AE43" s="116">
        <v>2005.2000000000003</v>
      </c>
      <c r="AF43" s="116">
        <v>2142.0000000000005</v>
      </c>
      <c r="AG43" s="116">
        <v>2278.8000000000002</v>
      </c>
      <c r="AH43" s="116">
        <v>2415.6</v>
      </c>
      <c r="AI43" s="116">
        <v>2552.4</v>
      </c>
      <c r="AJ43" s="116">
        <v>2689.2000000000003</v>
      </c>
      <c r="AK43" s="116">
        <v>2826</v>
      </c>
      <c r="AL43" s="116">
        <v>2962.8</v>
      </c>
      <c r="AM43" s="116">
        <v>3099.6000000000004</v>
      </c>
      <c r="AN43" s="116">
        <v>3236.4</v>
      </c>
      <c r="AO43" s="116">
        <v>3373.2000000000003</v>
      </c>
      <c r="AP43" s="116">
        <v>3510.0000000000005</v>
      </c>
      <c r="AQ43" s="121">
        <v>3646.8</v>
      </c>
    </row>
    <row r="44" spans="4:43" x14ac:dyDescent="0.35">
      <c r="D44" s="142">
        <v>25</v>
      </c>
      <c r="E44" s="11" t="s">
        <v>32</v>
      </c>
      <c r="F44" s="11" t="s">
        <v>341</v>
      </c>
      <c r="G44" s="11" t="s">
        <v>342</v>
      </c>
      <c r="H44" s="11" t="s">
        <v>20</v>
      </c>
      <c r="I44" s="116">
        <v>600</v>
      </c>
      <c r="J44" s="11">
        <v>2025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317.28000000000003</v>
      </c>
      <c r="S44" s="116">
        <v>351.50760777605012</v>
      </c>
      <c r="T44" s="116">
        <v>371.5294748144313</v>
      </c>
      <c r="U44" s="116">
        <v>385.73521555210021</v>
      </c>
      <c r="V44" s="116">
        <v>396.7540441159959</v>
      </c>
      <c r="W44" s="116">
        <v>405.75708259048139</v>
      </c>
      <c r="X44" s="116">
        <v>413.3690431603514</v>
      </c>
      <c r="Y44" s="116">
        <v>419.96282332815031</v>
      </c>
      <c r="Z44" s="116">
        <v>425.77894962886256</v>
      </c>
      <c r="AA44" s="116">
        <v>430.98165189204599</v>
      </c>
      <c r="AB44" s="116">
        <v>435.68806857078357</v>
      </c>
      <c r="AC44" s="116">
        <v>439.98469036653148</v>
      </c>
      <c r="AD44" s="116">
        <v>443.93719927145071</v>
      </c>
      <c r="AE44" s="116">
        <v>447.59665093640149</v>
      </c>
      <c r="AF44" s="116">
        <v>451.00351893042716</v>
      </c>
      <c r="AG44" s="116">
        <v>454.1904311042004</v>
      </c>
      <c r="AH44" s="116">
        <v>457.18407492949598</v>
      </c>
      <c r="AI44" s="116">
        <v>460.00655740491266</v>
      </c>
      <c r="AJ44" s="116">
        <v>462.67639679123886</v>
      </c>
      <c r="AK44" s="116">
        <v>465.20925966809608</v>
      </c>
      <c r="AL44" s="116">
        <v>467.61851797478266</v>
      </c>
      <c r="AM44" s="116">
        <v>469.91567634683366</v>
      </c>
      <c r="AN44" s="116">
        <v>472.11070438258145</v>
      </c>
      <c r="AO44" s="116">
        <v>474.21229814258157</v>
      </c>
      <c r="AP44" s="116">
        <v>476.22808823199176</v>
      </c>
      <c r="AQ44" s="121">
        <v>478.1648070475008</v>
      </c>
    </row>
    <row r="45" spans="4:43" x14ac:dyDescent="0.35">
      <c r="D45" s="142">
        <v>26</v>
      </c>
      <c r="E45" s="11" t="s">
        <v>32</v>
      </c>
      <c r="F45" s="11" t="s">
        <v>341</v>
      </c>
      <c r="G45" s="11" t="s">
        <v>343</v>
      </c>
      <c r="H45" s="11" t="s">
        <v>20</v>
      </c>
      <c r="I45" s="116">
        <v>870</v>
      </c>
      <c r="J45" s="11">
        <v>2025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460.05600000000004</v>
      </c>
      <c r="S45" s="116">
        <v>509.68603127527268</v>
      </c>
      <c r="T45" s="116">
        <v>538.71773848092539</v>
      </c>
      <c r="U45" s="116">
        <v>559.31606255054533</v>
      </c>
      <c r="V45" s="116">
        <v>575.29336396819406</v>
      </c>
      <c r="W45" s="116">
        <v>588.34776975619798</v>
      </c>
      <c r="X45" s="116">
        <v>599.38511258250946</v>
      </c>
      <c r="Y45" s="116">
        <v>608.94609382581791</v>
      </c>
      <c r="Z45" s="116">
        <v>617.37947696185063</v>
      </c>
      <c r="AA45" s="116">
        <v>624.92339524346664</v>
      </c>
      <c r="AB45" s="116">
        <v>631.74769942763612</v>
      </c>
      <c r="AC45" s="116">
        <v>637.97780103147068</v>
      </c>
      <c r="AD45" s="116">
        <v>643.70893894360358</v>
      </c>
      <c r="AE45" s="116">
        <v>649.01514385778216</v>
      </c>
      <c r="AF45" s="116">
        <v>653.95510244911929</v>
      </c>
      <c r="AG45" s="116">
        <v>658.57612510109061</v>
      </c>
      <c r="AH45" s="116">
        <v>662.91690864776922</v>
      </c>
      <c r="AI45" s="116">
        <v>667.00950823712333</v>
      </c>
      <c r="AJ45" s="116">
        <v>670.88077534729632</v>
      </c>
      <c r="AK45" s="116">
        <v>674.55342651873934</v>
      </c>
      <c r="AL45" s="116">
        <v>678.04685106343481</v>
      </c>
      <c r="AM45" s="116">
        <v>681.37773070290882</v>
      </c>
      <c r="AN45" s="116">
        <v>684.56052135474306</v>
      </c>
      <c r="AO45" s="116">
        <v>687.60783230674326</v>
      </c>
      <c r="AP45" s="116">
        <v>690.53072793638808</v>
      </c>
      <c r="AQ45" s="121">
        <v>693.33897021887617</v>
      </c>
    </row>
    <row r="46" spans="4:43" x14ac:dyDescent="0.35">
      <c r="D46" s="142">
        <v>27</v>
      </c>
      <c r="E46" s="11" t="s">
        <v>32</v>
      </c>
      <c r="F46" s="11" t="s">
        <v>344</v>
      </c>
      <c r="G46" s="11" t="s">
        <v>345</v>
      </c>
      <c r="H46" s="11" t="s">
        <v>20</v>
      </c>
      <c r="I46" s="116">
        <v>250</v>
      </c>
      <c r="J46" s="11">
        <v>2025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132.20000000000002</v>
      </c>
      <c r="S46" s="116">
        <v>146.46150324002087</v>
      </c>
      <c r="T46" s="116">
        <v>154.80394783934636</v>
      </c>
      <c r="U46" s="116">
        <v>160.72300648004176</v>
      </c>
      <c r="V46" s="116">
        <v>165.31418504833161</v>
      </c>
      <c r="W46" s="116">
        <v>169.06545107936725</v>
      </c>
      <c r="X46" s="116">
        <v>172.23710131681307</v>
      </c>
      <c r="Y46" s="116">
        <v>174.98450972006262</v>
      </c>
      <c r="Z46" s="116">
        <v>177.40789567869271</v>
      </c>
      <c r="AA46" s="116">
        <v>179.5756882883525</v>
      </c>
      <c r="AB46" s="116">
        <v>181.53669523782648</v>
      </c>
      <c r="AC46" s="116">
        <v>183.32695431938811</v>
      </c>
      <c r="AD46" s="116">
        <v>184.97383302977113</v>
      </c>
      <c r="AE46" s="116">
        <v>186.49860455683395</v>
      </c>
      <c r="AF46" s="116">
        <v>187.91813288767798</v>
      </c>
      <c r="AG46" s="116">
        <v>189.2460129600835</v>
      </c>
      <c r="AH46" s="116">
        <v>190.49336455395667</v>
      </c>
      <c r="AI46" s="116">
        <v>191.6693989187136</v>
      </c>
      <c r="AJ46" s="116">
        <v>192.78183199634952</v>
      </c>
      <c r="AK46" s="116">
        <v>193.83719152837335</v>
      </c>
      <c r="AL46" s="116">
        <v>194.84104915615944</v>
      </c>
      <c r="AM46" s="116">
        <v>195.79819847784736</v>
      </c>
      <c r="AN46" s="116">
        <v>196.71279349274226</v>
      </c>
      <c r="AO46" s="116">
        <v>197.58845755940899</v>
      </c>
      <c r="AP46" s="116">
        <v>198.42837009666323</v>
      </c>
      <c r="AQ46" s="121">
        <v>199.23533626979201</v>
      </c>
    </row>
    <row r="47" spans="4:43" x14ac:dyDescent="0.35">
      <c r="D47" s="142">
        <v>28</v>
      </c>
      <c r="E47" s="11" t="s">
        <v>324</v>
      </c>
      <c r="F47" s="11" t="s">
        <v>335</v>
      </c>
      <c r="G47" s="11" t="s">
        <v>346</v>
      </c>
      <c r="H47" s="11" t="s">
        <v>20</v>
      </c>
      <c r="I47" s="116">
        <v>1800</v>
      </c>
      <c r="J47" s="11">
        <v>2025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644.76</v>
      </c>
      <c r="S47" s="116">
        <v>793.73119204594354</v>
      </c>
      <c r="T47" s="116">
        <v>880.87375308055016</v>
      </c>
      <c r="U47" s="116">
        <v>942.70238409188687</v>
      </c>
      <c r="V47" s="116">
        <v>990.66039614033696</v>
      </c>
      <c r="W47" s="116">
        <v>1029.8449451264935</v>
      </c>
      <c r="X47" s="116">
        <v>1062.975009234968</v>
      </c>
      <c r="Y47" s="116">
        <v>1091.6735761378304</v>
      </c>
      <c r="Z47" s="116">
        <v>1116.9875061611003</v>
      </c>
      <c r="AA47" s="116">
        <v>1139.6315881862804</v>
      </c>
      <c r="AB47" s="116">
        <v>1160.1156520298259</v>
      </c>
      <c r="AC47" s="116">
        <v>1178.816137172437</v>
      </c>
      <c r="AD47" s="116">
        <v>1196.0189159056335</v>
      </c>
      <c r="AE47" s="116">
        <v>1211.9462012809113</v>
      </c>
      <c r="AF47" s="116">
        <v>1226.774149220887</v>
      </c>
      <c r="AG47" s="116">
        <v>1240.6447681837737</v>
      </c>
      <c r="AH47" s="116">
        <v>1253.6742119045621</v>
      </c>
      <c r="AI47" s="116">
        <v>1265.9586982070437</v>
      </c>
      <c r="AJ47" s="116">
        <v>1277.5788254024515</v>
      </c>
      <c r="AK47" s="116">
        <v>1288.6027802322239</v>
      </c>
      <c r="AL47" s="116">
        <v>1299.0887623155181</v>
      </c>
      <c r="AM47" s="116">
        <v>1309.0868440757695</v>
      </c>
      <c r="AN47" s="116">
        <v>1318.6404168874928</v>
      </c>
      <c r="AO47" s="116">
        <v>1327.7873292183806</v>
      </c>
      <c r="AP47" s="116">
        <v>1336.5607922806737</v>
      </c>
      <c r="AQ47" s="121">
        <v>1344.9901079515771</v>
      </c>
    </row>
    <row r="48" spans="4:43" x14ac:dyDescent="0.35">
      <c r="D48" s="142">
        <v>29</v>
      </c>
      <c r="E48" s="11" t="s">
        <v>347</v>
      </c>
      <c r="F48" s="11" t="s">
        <v>335</v>
      </c>
      <c r="G48" s="11" t="s">
        <v>348</v>
      </c>
      <c r="H48" s="11" t="s">
        <v>20</v>
      </c>
      <c r="I48" s="116">
        <v>55</v>
      </c>
      <c r="J48" s="11">
        <v>2025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29.084000000000003</v>
      </c>
      <c r="S48" s="116">
        <v>32.221530712804594</v>
      </c>
      <c r="T48" s="116">
        <v>34.056868524656203</v>
      </c>
      <c r="U48" s="116">
        <v>35.359061425609184</v>
      </c>
      <c r="V48" s="116">
        <v>36.369120710632956</v>
      </c>
      <c r="W48" s="116">
        <v>37.194399237460793</v>
      </c>
      <c r="X48" s="116">
        <v>37.892162289698881</v>
      </c>
      <c r="Y48" s="116">
        <v>38.496592138413781</v>
      </c>
      <c r="Z48" s="116">
        <v>39.029737049312402</v>
      </c>
      <c r="AA48" s="116">
        <v>39.506651423437546</v>
      </c>
      <c r="AB48" s="116">
        <v>39.938072952321825</v>
      </c>
      <c r="AC48" s="116">
        <v>40.331929950265383</v>
      </c>
      <c r="AD48" s="116">
        <v>40.694243266549648</v>
      </c>
      <c r="AE48" s="116">
        <v>41.029693002503471</v>
      </c>
      <c r="AF48" s="116">
        <v>41.341989235289155</v>
      </c>
      <c r="AG48" s="116">
        <v>41.634122851218372</v>
      </c>
      <c r="AH48" s="116">
        <v>41.908540201870466</v>
      </c>
      <c r="AI48" s="116">
        <v>42.167267762116992</v>
      </c>
      <c r="AJ48" s="116">
        <v>42.412003039196897</v>
      </c>
      <c r="AK48" s="116">
        <v>42.644182136242144</v>
      </c>
      <c r="AL48" s="116">
        <v>42.865030814355073</v>
      </c>
      <c r="AM48" s="116">
        <v>43.075603665126415</v>
      </c>
      <c r="AN48" s="116">
        <v>43.276814568403296</v>
      </c>
      <c r="AO48" s="116">
        <v>43.469460663069974</v>
      </c>
      <c r="AP48" s="116">
        <v>43.654241421265908</v>
      </c>
      <c r="AQ48" s="121">
        <v>43.831773979354239</v>
      </c>
    </row>
    <row r="49" spans="2:43" x14ac:dyDescent="0.35">
      <c r="D49" s="142">
        <v>30</v>
      </c>
      <c r="E49" s="11" t="s">
        <v>347</v>
      </c>
      <c r="F49" s="11" t="s">
        <v>335</v>
      </c>
      <c r="G49" s="11" t="s">
        <v>349</v>
      </c>
      <c r="H49" s="11" t="s">
        <v>20</v>
      </c>
      <c r="I49" s="116">
        <v>25</v>
      </c>
      <c r="J49" s="11">
        <v>2025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13.22</v>
      </c>
      <c r="S49" s="116">
        <v>14.646150324002088</v>
      </c>
      <c r="T49" s="116">
        <v>15.480394783934637</v>
      </c>
      <c r="U49" s="116">
        <v>16.072300648004177</v>
      </c>
      <c r="V49" s="116">
        <v>16.531418504833162</v>
      </c>
      <c r="W49" s="116">
        <v>16.906545107936726</v>
      </c>
      <c r="X49" s="116">
        <v>17.223710131681308</v>
      </c>
      <c r="Y49" s="116">
        <v>17.498450972006264</v>
      </c>
      <c r="Z49" s="116">
        <v>17.740789567869271</v>
      </c>
      <c r="AA49" s="116">
        <v>17.95756882883525</v>
      </c>
      <c r="AB49" s="116">
        <v>18.153669523782646</v>
      </c>
      <c r="AC49" s="116">
        <v>18.332695431938813</v>
      </c>
      <c r="AD49" s="116">
        <v>18.497383302977113</v>
      </c>
      <c r="AE49" s="116">
        <v>18.649860455683395</v>
      </c>
      <c r="AF49" s="116">
        <v>18.791813288767798</v>
      </c>
      <c r="AG49" s="116">
        <v>18.924601296008351</v>
      </c>
      <c r="AH49" s="116">
        <v>19.049336455395665</v>
      </c>
      <c r="AI49" s="116">
        <v>19.166939891871358</v>
      </c>
      <c r="AJ49" s="116">
        <v>19.278183199634952</v>
      </c>
      <c r="AK49" s="116">
        <v>19.383719152837337</v>
      </c>
      <c r="AL49" s="116">
        <v>19.484104915615944</v>
      </c>
      <c r="AM49" s="116">
        <v>19.579819847784734</v>
      </c>
      <c r="AN49" s="116">
        <v>19.671279349274226</v>
      </c>
      <c r="AO49" s="116">
        <v>19.7588457559409</v>
      </c>
      <c r="AP49" s="116">
        <v>19.842837009666322</v>
      </c>
      <c r="AQ49" s="121">
        <v>19.9235336269792</v>
      </c>
    </row>
    <row r="50" spans="2:43" x14ac:dyDescent="0.35">
      <c r="D50" s="142">
        <v>31</v>
      </c>
      <c r="E50" s="11" t="s">
        <v>350</v>
      </c>
      <c r="F50" s="11" t="s">
        <v>351</v>
      </c>
      <c r="G50" s="11" t="s">
        <v>352</v>
      </c>
      <c r="H50" s="11" t="s">
        <v>17</v>
      </c>
      <c r="I50" s="116">
        <v>240</v>
      </c>
      <c r="J50" s="11">
        <v>2025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112.67999999999999</v>
      </c>
      <c r="S50" s="116">
        <v>140.12862835017384</v>
      </c>
      <c r="T50" s="116">
        <v>156.18504663125714</v>
      </c>
      <c r="U50" s="116">
        <v>167.57725670034768</v>
      </c>
      <c r="V50" s="116">
        <v>176.41374133239034</v>
      </c>
      <c r="W50" s="116">
        <v>183.63367498143097</v>
      </c>
      <c r="X50" s="116">
        <v>189.7380419025904</v>
      </c>
      <c r="Y50" s="116">
        <v>195.02588505052148</v>
      </c>
      <c r="Z50" s="116">
        <v>199.6900932625143</v>
      </c>
      <c r="AA50" s="116">
        <v>203.86236968256421</v>
      </c>
      <c r="AB50" s="116">
        <v>207.63665280281549</v>
      </c>
      <c r="AC50" s="116">
        <v>211.08230333160483</v>
      </c>
      <c r="AD50" s="116">
        <v>214.25199455547687</v>
      </c>
      <c r="AE50" s="116">
        <v>217.18667025276426</v>
      </c>
      <c r="AF50" s="116">
        <v>219.9187879636475</v>
      </c>
      <c r="AG50" s="116">
        <v>222.47451340069534</v>
      </c>
      <c r="AH50" s="116">
        <v>224.87524842462616</v>
      </c>
      <c r="AI50" s="116">
        <v>227.1387216126881</v>
      </c>
      <c r="AJ50" s="116">
        <v>229.27978357499103</v>
      </c>
      <c r="AK50" s="116">
        <v>231.31099803273804</v>
      </c>
      <c r="AL50" s="116">
        <v>233.24308853384755</v>
      </c>
      <c r="AM50" s="116">
        <v>235.0852811529893</v>
      </c>
      <c r="AN50" s="116">
        <v>236.84557095079433</v>
      </c>
      <c r="AO50" s="116">
        <v>238.53093168177864</v>
      </c>
      <c r="AP50" s="116">
        <v>240</v>
      </c>
      <c r="AQ50" s="121">
        <v>240</v>
      </c>
    </row>
    <row r="51" spans="2:43" x14ac:dyDescent="0.35">
      <c r="D51" s="142">
        <v>32</v>
      </c>
      <c r="E51" s="11" t="s">
        <v>302</v>
      </c>
      <c r="F51" s="11" t="s">
        <v>353</v>
      </c>
      <c r="G51" s="11" t="s">
        <v>354</v>
      </c>
      <c r="H51" s="11" t="s">
        <v>20</v>
      </c>
      <c r="I51" s="116">
        <v>560</v>
      </c>
      <c r="J51" s="11">
        <v>2025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296.12800000000004</v>
      </c>
      <c r="S51" s="116">
        <v>328.07376725764681</v>
      </c>
      <c r="T51" s="116">
        <v>346.76084316013589</v>
      </c>
      <c r="U51" s="116">
        <v>360.01953451529351</v>
      </c>
      <c r="V51" s="116">
        <v>370.30377450826285</v>
      </c>
      <c r="W51" s="116">
        <v>378.7066104177826</v>
      </c>
      <c r="X51" s="116">
        <v>385.81110694966128</v>
      </c>
      <c r="Y51" s="116">
        <v>391.96530177294028</v>
      </c>
      <c r="Z51" s="116">
        <v>397.39368632027168</v>
      </c>
      <c r="AA51" s="116">
        <v>402.24954176590956</v>
      </c>
      <c r="AB51" s="116">
        <v>406.64219733273131</v>
      </c>
      <c r="AC51" s="116">
        <v>410.65237767542936</v>
      </c>
      <c r="AD51" s="116">
        <v>414.34138598668733</v>
      </c>
      <c r="AE51" s="116">
        <v>417.75687420730804</v>
      </c>
      <c r="AF51" s="116">
        <v>420.93661766839864</v>
      </c>
      <c r="AG51" s="116">
        <v>423.91106903058704</v>
      </c>
      <c r="AH51" s="116">
        <v>426.70513660086289</v>
      </c>
      <c r="AI51" s="116">
        <v>429.33945357791845</v>
      </c>
      <c r="AJ51" s="116">
        <v>431.83130367182292</v>
      </c>
      <c r="AK51" s="116">
        <v>434.19530902355632</v>
      </c>
      <c r="AL51" s="116">
        <v>436.44395010979713</v>
      </c>
      <c r="AM51" s="116">
        <v>438.58796459037808</v>
      </c>
      <c r="AN51" s="116">
        <v>440.63665742374269</v>
      </c>
      <c r="AO51" s="116">
        <v>442.59814493307613</v>
      </c>
      <c r="AP51" s="116">
        <v>444.47954901652565</v>
      </c>
      <c r="AQ51" s="121">
        <v>446.28715324433409</v>
      </c>
    </row>
    <row r="52" spans="2:43" x14ac:dyDescent="0.35">
      <c r="D52" s="142">
        <v>33</v>
      </c>
      <c r="E52" s="11" t="s">
        <v>355</v>
      </c>
      <c r="F52" s="11" t="s">
        <v>356</v>
      </c>
      <c r="G52" s="11" t="s">
        <v>357</v>
      </c>
      <c r="H52" s="11" t="s">
        <v>17</v>
      </c>
      <c r="I52" s="116">
        <v>11178</v>
      </c>
      <c r="J52" s="11">
        <v>2025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5248.0709999999999</v>
      </c>
      <c r="S52" s="116">
        <v>6526.490865409346</v>
      </c>
      <c r="T52" s="116">
        <v>7274.3185468508009</v>
      </c>
      <c r="U52" s="116">
        <v>7804.9107308186922</v>
      </c>
      <c r="V52" s="116">
        <v>8216.4700025560815</v>
      </c>
      <c r="W52" s="116">
        <v>8552.738412260147</v>
      </c>
      <c r="X52" s="116">
        <v>8837.0493016131477</v>
      </c>
      <c r="Y52" s="116">
        <v>9083.3305962280392</v>
      </c>
      <c r="Z52" s="116">
        <v>9300.5660937016037</v>
      </c>
      <c r="AA52" s="116">
        <v>9494.8898679654285</v>
      </c>
      <c r="AB52" s="116">
        <v>9670.6771042911314</v>
      </c>
      <c r="AC52" s="116">
        <v>9831.1582776694941</v>
      </c>
      <c r="AD52" s="116">
        <v>9978.7866464213348</v>
      </c>
      <c r="AE52" s="116">
        <v>10115.469167022495</v>
      </c>
      <c r="AF52" s="116">
        <v>10242.717549406883</v>
      </c>
      <c r="AG52" s="116">
        <v>10361.750461637386</v>
      </c>
      <c r="AH52" s="116">
        <v>10473.564695376963</v>
      </c>
      <c r="AI52" s="116">
        <v>10578.985959110949</v>
      </c>
      <c r="AJ52" s="116">
        <v>10678.705920005206</v>
      </c>
      <c r="AK52" s="116">
        <v>10773.309733374774</v>
      </c>
      <c r="AL52" s="116">
        <v>10863.29684846395</v>
      </c>
      <c r="AM52" s="116">
        <v>10949.096969700477</v>
      </c>
      <c r="AN52" s="116">
        <v>11031.082467033246</v>
      </c>
      <c r="AO52" s="116">
        <v>11109.578143078841</v>
      </c>
      <c r="AP52" s="116">
        <v>11178</v>
      </c>
      <c r="AQ52" s="121">
        <v>11178</v>
      </c>
    </row>
    <row r="53" spans="2:43" x14ac:dyDescent="0.35">
      <c r="D53" s="142">
        <v>34</v>
      </c>
      <c r="E53" s="11" t="s">
        <v>355</v>
      </c>
      <c r="F53" s="11" t="s">
        <v>356</v>
      </c>
      <c r="G53" s="11" t="s">
        <v>357</v>
      </c>
      <c r="H53" s="11" t="s">
        <v>20</v>
      </c>
      <c r="I53" s="116">
        <v>7790</v>
      </c>
      <c r="J53" s="11">
        <v>2025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294.46199999999999</v>
      </c>
      <c r="S53" s="116">
        <v>472.07400000000001</v>
      </c>
      <c r="T53" s="116">
        <v>649.68600000000004</v>
      </c>
      <c r="U53" s="116">
        <v>827.298</v>
      </c>
      <c r="V53" s="116">
        <v>1004.9100000000001</v>
      </c>
      <c r="W53" s="116">
        <v>1182.5219999999999</v>
      </c>
      <c r="X53" s="116">
        <v>1360.1340000000002</v>
      </c>
      <c r="Y53" s="116">
        <v>1537.7460000000001</v>
      </c>
      <c r="Z53" s="116">
        <v>1715.3579999999999</v>
      </c>
      <c r="AA53" s="116">
        <v>1892.97</v>
      </c>
      <c r="AB53" s="116">
        <v>2070.5820000000003</v>
      </c>
      <c r="AC53" s="116">
        <v>2248.194</v>
      </c>
      <c r="AD53" s="116">
        <v>2425.806</v>
      </c>
      <c r="AE53" s="116">
        <v>2603.4180000000006</v>
      </c>
      <c r="AF53" s="116">
        <v>2781.03</v>
      </c>
      <c r="AG53" s="116">
        <v>2958.6420000000003</v>
      </c>
      <c r="AH53" s="116">
        <v>3136.2539999999999</v>
      </c>
      <c r="AI53" s="116">
        <v>3313.866</v>
      </c>
      <c r="AJ53" s="116">
        <v>3491.4780000000005</v>
      </c>
      <c r="AK53" s="116">
        <v>3669.09</v>
      </c>
      <c r="AL53" s="116">
        <v>3846.7020000000002</v>
      </c>
      <c r="AM53" s="116">
        <v>4024.3140000000003</v>
      </c>
      <c r="AN53" s="116">
        <v>4201.9259999999995</v>
      </c>
      <c r="AO53" s="116">
        <v>4379.5380000000005</v>
      </c>
      <c r="AP53" s="116">
        <v>4557.1500000000005</v>
      </c>
      <c r="AQ53" s="121">
        <v>4734.7619999999997</v>
      </c>
    </row>
    <row r="54" spans="2:43" ht="15" thickBot="1" x14ac:dyDescent="0.4">
      <c r="D54" s="142">
        <v>35</v>
      </c>
      <c r="E54" s="128" t="s">
        <v>358</v>
      </c>
      <c r="F54" s="128" t="s">
        <v>335</v>
      </c>
      <c r="G54" s="128" t="s">
        <v>359</v>
      </c>
      <c r="H54" s="128" t="s">
        <v>307</v>
      </c>
      <c r="I54" s="48">
        <v>2000</v>
      </c>
      <c r="J54" s="128">
        <v>2025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851.8</v>
      </c>
      <c r="S54" s="48">
        <v>1329.2397779696903</v>
      </c>
      <c r="T54" s="48">
        <v>1608.5241444345938</v>
      </c>
      <c r="U54" s="48">
        <v>1806.6795559393806</v>
      </c>
      <c r="V54" s="48">
        <v>1960.3808340846083</v>
      </c>
      <c r="W54" s="48">
        <v>2000</v>
      </c>
      <c r="X54" s="48">
        <v>2000</v>
      </c>
      <c r="Y54" s="48">
        <v>2000</v>
      </c>
      <c r="Z54" s="48">
        <v>2000</v>
      </c>
      <c r="AA54" s="48">
        <v>2000</v>
      </c>
      <c r="AB54" s="48">
        <v>2000</v>
      </c>
      <c r="AC54" s="48">
        <v>2000</v>
      </c>
      <c r="AD54" s="48">
        <v>2000</v>
      </c>
      <c r="AE54" s="48">
        <v>2000</v>
      </c>
      <c r="AF54" s="48">
        <v>2000</v>
      </c>
      <c r="AG54" s="48">
        <v>2000</v>
      </c>
      <c r="AH54" s="48">
        <v>2000</v>
      </c>
      <c r="AI54" s="48">
        <v>2000</v>
      </c>
      <c r="AJ54" s="48">
        <v>2000</v>
      </c>
      <c r="AK54" s="48">
        <v>2000</v>
      </c>
      <c r="AL54" s="48">
        <v>2000</v>
      </c>
      <c r="AM54" s="48">
        <v>2000</v>
      </c>
      <c r="AN54" s="48">
        <v>2000</v>
      </c>
      <c r="AO54" s="48">
        <v>2000</v>
      </c>
      <c r="AP54" s="48">
        <v>2000</v>
      </c>
      <c r="AQ54" s="129">
        <v>2000</v>
      </c>
    </row>
    <row r="55" spans="2:43" ht="15.5" thickTop="1" thickBot="1" x14ac:dyDescent="0.4">
      <c r="D55" s="124"/>
      <c r="E55" s="125"/>
      <c r="F55" s="125"/>
      <c r="G55" s="125"/>
      <c r="H55" s="125" t="s">
        <v>30</v>
      </c>
      <c r="I55" s="126">
        <f t="shared" ref="I55:AQ55" si="2">SUM(I27:I54)</f>
        <v>80993</v>
      </c>
      <c r="J55" s="126">
        <f t="shared" si="2"/>
        <v>54672</v>
      </c>
      <c r="K55" s="126">
        <f t="shared" si="2"/>
        <v>0</v>
      </c>
      <c r="L55" s="126">
        <f t="shared" si="2"/>
        <v>0</v>
      </c>
      <c r="M55" s="126">
        <f t="shared" si="2"/>
        <v>0</v>
      </c>
      <c r="N55" s="126">
        <f t="shared" si="2"/>
        <v>0</v>
      </c>
      <c r="O55" s="126">
        <f t="shared" si="2"/>
        <v>0</v>
      </c>
      <c r="P55" s="126">
        <f t="shared" si="2"/>
        <v>0</v>
      </c>
      <c r="Q55" s="126">
        <f t="shared" si="2"/>
        <v>0</v>
      </c>
      <c r="R55" s="126">
        <f t="shared" si="2"/>
        <v>41349.479419475843</v>
      </c>
      <c r="S55" s="126">
        <f t="shared" si="2"/>
        <v>46018.270467330112</v>
      </c>
      <c r="T55" s="126">
        <f t="shared" si="2"/>
        <v>48934.024971188803</v>
      </c>
      <c r="U55" s="126">
        <f t="shared" si="2"/>
        <v>51120.060651489606</v>
      </c>
      <c r="V55" s="126">
        <f t="shared" si="2"/>
        <v>52900.827474988146</v>
      </c>
      <c r="W55" s="126">
        <f t="shared" si="2"/>
        <v>54121.547567657268</v>
      </c>
      <c r="X55" s="126">
        <f t="shared" si="2"/>
        <v>55091.035197331417</v>
      </c>
      <c r="Y55" s="126">
        <f t="shared" si="2"/>
        <v>55977.129852051658</v>
      </c>
      <c r="Z55" s="126">
        <f t="shared" si="2"/>
        <v>56798.880032473149</v>
      </c>
      <c r="AA55" s="126">
        <f t="shared" si="2"/>
        <v>57569.432346991147</v>
      </c>
      <c r="AB55" s="126">
        <f t="shared" si="2"/>
        <v>58298.252893453791</v>
      </c>
      <c r="AC55" s="126">
        <f t="shared" si="2"/>
        <v>58992.389913231142</v>
      </c>
      <c r="AD55" s="126">
        <f t="shared" si="2"/>
        <v>59657.236006704486</v>
      </c>
      <c r="AE55" s="126">
        <f t="shared" si="2"/>
        <v>60297.011012108007</v>
      </c>
      <c r="AF55" s="126">
        <f t="shared" si="2"/>
        <v>60915.080291008257</v>
      </c>
      <c r="AG55" s="126">
        <f t="shared" si="2"/>
        <v>61514.171599260349</v>
      </c>
      <c r="AH55" s="126">
        <f t="shared" si="2"/>
        <v>62096.527080552267</v>
      </c>
      <c r="AI55" s="126">
        <f t="shared" si="2"/>
        <v>62664.012405833935</v>
      </c>
      <c r="AJ55" s="126">
        <f t="shared" si="2"/>
        <v>63218.196812405018</v>
      </c>
      <c r="AK55" s="126">
        <f t="shared" si="2"/>
        <v>63760.412899756775</v>
      </c>
      <c r="AL55" s="126">
        <f t="shared" si="2"/>
        <v>64291.80204116604</v>
      </c>
      <c r="AM55" s="126">
        <f t="shared" si="2"/>
        <v>64812.120357545093</v>
      </c>
      <c r="AN55" s="126">
        <f t="shared" si="2"/>
        <v>65311.739297010281</v>
      </c>
      <c r="AO55" s="126">
        <f t="shared" si="2"/>
        <v>65803.61012646844</v>
      </c>
      <c r="AP55" s="126">
        <f t="shared" si="2"/>
        <v>66281.339676269039</v>
      </c>
      <c r="AQ55" s="127">
        <f t="shared" si="2"/>
        <v>66685.621178483925</v>
      </c>
    </row>
    <row r="58" spans="2:43" ht="23.2" x14ac:dyDescent="0.55000000000000004">
      <c r="E58" s="117" t="s">
        <v>360</v>
      </c>
    </row>
    <row r="59" spans="2:43" ht="15" thickBot="1" x14ac:dyDescent="0.4">
      <c r="B59" s="149" t="s">
        <v>393</v>
      </c>
    </row>
    <row r="60" spans="2:43" x14ac:dyDescent="0.35">
      <c r="C60" s="19"/>
      <c r="D60" s="118" t="s">
        <v>296</v>
      </c>
      <c r="E60" s="119" t="s">
        <v>11</v>
      </c>
      <c r="F60" s="119" t="s">
        <v>297</v>
      </c>
      <c r="G60" s="119" t="s">
        <v>13</v>
      </c>
      <c r="H60" s="119" t="s">
        <v>298</v>
      </c>
      <c r="I60" s="119" t="s">
        <v>299</v>
      </c>
      <c r="J60" s="119" t="s">
        <v>300</v>
      </c>
      <c r="K60" s="119">
        <v>2018</v>
      </c>
      <c r="L60" s="119">
        <v>2019</v>
      </c>
      <c r="M60" s="119">
        <v>2020</v>
      </c>
      <c r="N60" s="119">
        <v>2021</v>
      </c>
      <c r="O60" s="119">
        <v>2022</v>
      </c>
      <c r="P60" s="119">
        <v>2023</v>
      </c>
      <c r="Q60" s="119">
        <v>2024</v>
      </c>
      <c r="R60" s="119">
        <v>2025</v>
      </c>
      <c r="S60" s="119">
        <v>2026</v>
      </c>
      <c r="T60" s="119">
        <v>2027</v>
      </c>
      <c r="U60" s="119">
        <v>2028</v>
      </c>
      <c r="V60" s="119">
        <v>2029</v>
      </c>
      <c r="W60" s="119">
        <v>2030</v>
      </c>
      <c r="X60" s="119">
        <v>2031</v>
      </c>
      <c r="Y60" s="119">
        <v>2032</v>
      </c>
      <c r="Z60" s="119">
        <v>2033</v>
      </c>
      <c r="AA60" s="119">
        <v>2034</v>
      </c>
      <c r="AB60" s="119">
        <v>2035</v>
      </c>
      <c r="AC60" s="119">
        <v>2036</v>
      </c>
      <c r="AD60" s="119">
        <v>2037</v>
      </c>
      <c r="AE60" s="119">
        <v>2038</v>
      </c>
      <c r="AF60" s="119">
        <v>2039</v>
      </c>
      <c r="AG60" s="119">
        <v>2040</v>
      </c>
      <c r="AH60" s="119">
        <v>2041</v>
      </c>
      <c r="AI60" s="119">
        <v>2042</v>
      </c>
      <c r="AJ60" s="119">
        <v>2043</v>
      </c>
      <c r="AK60" s="119">
        <v>2044</v>
      </c>
      <c r="AL60" s="119">
        <v>2045</v>
      </c>
      <c r="AM60" s="119">
        <v>2046</v>
      </c>
      <c r="AN60" s="119">
        <v>2047</v>
      </c>
      <c r="AO60" s="119">
        <v>2048</v>
      </c>
      <c r="AP60" s="119">
        <v>2049</v>
      </c>
      <c r="AQ60" s="120">
        <v>2050</v>
      </c>
    </row>
    <row r="61" spans="2:43" x14ac:dyDescent="0.35">
      <c r="B61" s="149"/>
      <c r="C61" s="19"/>
      <c r="D61" s="142">
        <v>1</v>
      </c>
      <c r="E61" s="143" t="s">
        <v>32</v>
      </c>
      <c r="F61" s="143" t="s">
        <v>301</v>
      </c>
      <c r="G61" s="143" t="s">
        <v>33</v>
      </c>
      <c r="H61" s="143" t="s">
        <v>3</v>
      </c>
      <c r="I61" s="144">
        <v>56000</v>
      </c>
      <c r="J61" s="143">
        <v>2022</v>
      </c>
      <c r="K61" s="146"/>
      <c r="L61" s="146"/>
      <c r="M61" s="146"/>
      <c r="N61" s="146"/>
      <c r="O61" s="146">
        <v>475</v>
      </c>
      <c r="P61" s="146">
        <v>475</v>
      </c>
      <c r="Q61" s="146">
        <v>475</v>
      </c>
      <c r="R61" s="146">
        <v>475</v>
      </c>
      <c r="S61" s="146">
        <v>475</v>
      </c>
      <c r="T61" s="146">
        <v>475</v>
      </c>
      <c r="U61" s="146">
        <v>475</v>
      </c>
      <c r="V61" s="146">
        <v>475</v>
      </c>
      <c r="W61" s="146">
        <v>475</v>
      </c>
      <c r="X61" s="146">
        <v>475</v>
      </c>
      <c r="Y61" s="146">
        <v>475</v>
      </c>
      <c r="Z61" s="146">
        <v>475</v>
      </c>
      <c r="AA61" s="146">
        <v>475</v>
      </c>
      <c r="AB61" s="146">
        <v>475</v>
      </c>
      <c r="AC61" s="146">
        <v>475</v>
      </c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7"/>
    </row>
    <row r="62" spans="2:43" x14ac:dyDescent="0.35">
      <c r="C62" s="19"/>
      <c r="D62" s="142">
        <v>2</v>
      </c>
      <c r="E62" s="143" t="s">
        <v>302</v>
      </c>
      <c r="F62" s="143" t="s">
        <v>303</v>
      </c>
      <c r="G62" s="143" t="s">
        <v>304</v>
      </c>
      <c r="H62" s="143" t="s">
        <v>20</v>
      </c>
      <c r="I62" s="144">
        <v>60</v>
      </c>
      <c r="J62" s="143">
        <v>2019</v>
      </c>
      <c r="K62" s="146"/>
      <c r="L62" s="146">
        <v>340</v>
      </c>
      <c r="M62" s="146">
        <v>340</v>
      </c>
      <c r="N62" s="146">
        <v>340</v>
      </c>
      <c r="O62" s="146">
        <v>340</v>
      </c>
      <c r="P62" s="146">
        <v>340</v>
      </c>
      <c r="Q62" s="146">
        <v>340</v>
      </c>
      <c r="R62" s="146">
        <v>340</v>
      </c>
      <c r="S62" s="146">
        <v>340</v>
      </c>
      <c r="T62" s="146">
        <v>340</v>
      </c>
      <c r="U62" s="146">
        <v>340</v>
      </c>
      <c r="V62" s="146">
        <v>340</v>
      </c>
      <c r="W62" s="146">
        <v>340</v>
      </c>
      <c r="X62" s="146">
        <v>340</v>
      </c>
      <c r="Y62" s="146">
        <v>340</v>
      </c>
      <c r="Z62" s="146">
        <v>340</v>
      </c>
      <c r="AA62" s="146">
        <v>340</v>
      </c>
      <c r="AB62" s="146">
        <v>340</v>
      </c>
      <c r="AC62" s="146">
        <v>340</v>
      </c>
      <c r="AD62" s="146">
        <v>340</v>
      </c>
      <c r="AE62" s="146">
        <v>340</v>
      </c>
      <c r="AF62" s="146">
        <v>340</v>
      </c>
      <c r="AG62" s="146">
        <v>340</v>
      </c>
      <c r="AH62" s="146">
        <v>340</v>
      </c>
      <c r="AI62" s="146">
        <v>340</v>
      </c>
      <c r="AJ62" s="146">
        <v>340</v>
      </c>
      <c r="AK62" s="158"/>
      <c r="AL62" s="158"/>
      <c r="AM62" s="146"/>
      <c r="AN62" s="146"/>
      <c r="AO62" s="146"/>
      <c r="AP62" s="146"/>
      <c r="AQ62" s="147"/>
    </row>
    <row r="63" spans="2:43" x14ac:dyDescent="0.35">
      <c r="C63" s="19"/>
      <c r="D63" s="142">
        <v>3</v>
      </c>
      <c r="E63" s="143" t="s">
        <v>305</v>
      </c>
      <c r="F63" s="143"/>
      <c r="G63" s="143" t="s">
        <v>277</v>
      </c>
      <c r="H63" s="143" t="s">
        <v>20</v>
      </c>
      <c r="I63" s="144">
        <v>500</v>
      </c>
      <c r="J63" s="143">
        <v>2019</v>
      </c>
      <c r="K63" s="146"/>
      <c r="L63" s="146">
        <v>340</v>
      </c>
      <c r="M63" s="146">
        <v>340</v>
      </c>
      <c r="N63" s="146">
        <v>340</v>
      </c>
      <c r="O63" s="146">
        <v>340</v>
      </c>
      <c r="P63" s="146">
        <v>340</v>
      </c>
      <c r="Q63" s="146">
        <v>340</v>
      </c>
      <c r="R63" s="146">
        <v>340</v>
      </c>
      <c r="S63" s="146">
        <v>340</v>
      </c>
      <c r="T63" s="146">
        <v>340</v>
      </c>
      <c r="U63" s="146">
        <v>340</v>
      </c>
      <c r="V63" s="146">
        <v>340</v>
      </c>
      <c r="W63" s="146">
        <v>340</v>
      </c>
      <c r="X63" s="146">
        <v>340</v>
      </c>
      <c r="Y63" s="146">
        <v>340</v>
      </c>
      <c r="Z63" s="146">
        <v>340</v>
      </c>
      <c r="AA63" s="146">
        <v>340</v>
      </c>
      <c r="AB63" s="146">
        <v>340</v>
      </c>
      <c r="AC63" s="146">
        <v>340</v>
      </c>
      <c r="AD63" s="146">
        <v>340</v>
      </c>
      <c r="AE63" s="146">
        <v>340</v>
      </c>
      <c r="AF63" s="146">
        <v>340</v>
      </c>
      <c r="AG63" s="146">
        <v>340</v>
      </c>
      <c r="AH63" s="146">
        <v>340</v>
      </c>
      <c r="AI63" s="146">
        <v>340</v>
      </c>
      <c r="AJ63" s="146">
        <v>340</v>
      </c>
      <c r="AK63" s="158"/>
      <c r="AL63" s="158"/>
      <c r="AM63" s="146"/>
      <c r="AN63" s="146"/>
      <c r="AO63" s="146"/>
      <c r="AP63" s="146"/>
      <c r="AQ63" s="147"/>
    </row>
    <row r="64" spans="2:43" x14ac:dyDescent="0.35">
      <c r="C64" s="19"/>
      <c r="D64" s="142">
        <v>4</v>
      </c>
      <c r="E64" s="143" t="s">
        <v>19</v>
      </c>
      <c r="F64" s="143" t="s">
        <v>237</v>
      </c>
      <c r="G64" s="143" t="s">
        <v>306</v>
      </c>
      <c r="H64" s="143" t="s">
        <v>307</v>
      </c>
      <c r="I64" s="144">
        <v>33600</v>
      </c>
      <c r="J64" s="143">
        <v>2021</v>
      </c>
      <c r="K64" s="146"/>
      <c r="L64" s="146"/>
      <c r="M64" s="146"/>
      <c r="N64" s="146">
        <v>340</v>
      </c>
      <c r="O64" s="146">
        <v>340</v>
      </c>
      <c r="P64" s="146">
        <v>340</v>
      </c>
      <c r="Q64" s="146">
        <v>340</v>
      </c>
      <c r="R64" s="146">
        <v>340</v>
      </c>
      <c r="S64" s="146">
        <v>340</v>
      </c>
      <c r="T64" s="146">
        <v>340</v>
      </c>
      <c r="U64" s="146">
        <v>340</v>
      </c>
      <c r="V64" s="146">
        <v>340</v>
      </c>
      <c r="W64" s="146">
        <v>340</v>
      </c>
      <c r="X64" s="146">
        <v>340</v>
      </c>
      <c r="Y64" s="146">
        <v>340</v>
      </c>
      <c r="Z64" s="146">
        <v>340</v>
      </c>
      <c r="AA64" s="146">
        <v>340</v>
      </c>
      <c r="AB64" s="146">
        <v>340</v>
      </c>
      <c r="AC64" s="146">
        <v>340</v>
      </c>
      <c r="AD64" s="146">
        <v>340</v>
      </c>
      <c r="AE64" s="146">
        <v>340</v>
      </c>
      <c r="AF64" s="146">
        <v>340</v>
      </c>
      <c r="AG64" s="146">
        <v>340</v>
      </c>
      <c r="AH64" s="146">
        <v>340</v>
      </c>
      <c r="AI64" s="146">
        <v>340</v>
      </c>
      <c r="AJ64" s="146">
        <v>340</v>
      </c>
      <c r="AK64" s="146">
        <v>340</v>
      </c>
      <c r="AL64" s="146">
        <v>340</v>
      </c>
      <c r="AM64" s="158"/>
      <c r="AN64" s="146"/>
      <c r="AO64" s="146"/>
      <c r="AP64" s="146"/>
      <c r="AQ64" s="147"/>
    </row>
    <row r="65" spans="3:43" x14ac:dyDescent="0.35">
      <c r="C65" s="19"/>
      <c r="D65" s="142">
        <v>5</v>
      </c>
      <c r="E65" s="143" t="s">
        <v>19</v>
      </c>
      <c r="F65" s="143" t="s">
        <v>308</v>
      </c>
      <c r="G65" s="143" t="s">
        <v>309</v>
      </c>
      <c r="H65" s="143" t="s">
        <v>307</v>
      </c>
      <c r="I65" s="144">
        <v>11600</v>
      </c>
      <c r="J65" s="143">
        <v>2021</v>
      </c>
      <c r="K65" s="146"/>
      <c r="L65" s="146"/>
      <c r="M65" s="146"/>
      <c r="N65" s="146">
        <v>475</v>
      </c>
      <c r="O65" s="146">
        <v>475</v>
      </c>
      <c r="P65" s="146">
        <v>475</v>
      </c>
      <c r="Q65" s="146">
        <v>475</v>
      </c>
      <c r="R65" s="146">
        <v>475</v>
      </c>
      <c r="S65" s="146">
        <v>475</v>
      </c>
      <c r="T65" s="146">
        <v>475</v>
      </c>
      <c r="U65" s="146">
        <v>475</v>
      </c>
      <c r="V65" s="146">
        <v>475</v>
      </c>
      <c r="W65" s="146">
        <v>475</v>
      </c>
      <c r="X65" s="146">
        <v>475</v>
      </c>
      <c r="Y65" s="146">
        <v>475</v>
      </c>
      <c r="Z65" s="146">
        <v>475</v>
      </c>
      <c r="AA65" s="146">
        <v>475</v>
      </c>
      <c r="AB65" s="146">
        <v>475</v>
      </c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7"/>
    </row>
    <row r="66" spans="3:43" x14ac:dyDescent="0.35">
      <c r="C66" s="19"/>
      <c r="D66" s="142">
        <v>6</v>
      </c>
      <c r="E66" s="143" t="s">
        <v>16</v>
      </c>
      <c r="F66" s="143" t="s">
        <v>328</v>
      </c>
      <c r="G66" s="143" t="s">
        <v>329</v>
      </c>
      <c r="H66" s="143" t="s">
        <v>17</v>
      </c>
      <c r="I66" s="144">
        <v>3500</v>
      </c>
      <c r="J66" s="143">
        <v>2022</v>
      </c>
      <c r="K66" s="146"/>
      <c r="L66" s="146"/>
      <c r="M66" s="146"/>
      <c r="N66" s="146"/>
      <c r="O66" s="146">
        <v>340</v>
      </c>
      <c r="P66" s="146">
        <v>340</v>
      </c>
      <c r="Q66" s="146">
        <v>340</v>
      </c>
      <c r="R66" s="146">
        <v>340</v>
      </c>
      <c r="S66" s="146">
        <v>340</v>
      </c>
      <c r="T66" s="146">
        <v>340</v>
      </c>
      <c r="U66" s="146">
        <v>340</v>
      </c>
      <c r="V66" s="146">
        <v>340</v>
      </c>
      <c r="W66" s="146">
        <v>340</v>
      </c>
      <c r="X66" s="146">
        <v>340</v>
      </c>
      <c r="Y66" s="146">
        <v>340</v>
      </c>
      <c r="Z66" s="146">
        <v>340</v>
      </c>
      <c r="AA66" s="146">
        <v>340</v>
      </c>
      <c r="AB66" s="146">
        <v>340</v>
      </c>
      <c r="AC66" s="146">
        <v>340</v>
      </c>
      <c r="AD66" s="146">
        <v>340</v>
      </c>
      <c r="AE66" s="146">
        <v>340</v>
      </c>
      <c r="AF66" s="146">
        <v>340</v>
      </c>
      <c r="AG66" s="146">
        <v>340</v>
      </c>
      <c r="AH66" s="146">
        <v>340</v>
      </c>
      <c r="AI66" s="146">
        <v>340</v>
      </c>
      <c r="AJ66" s="146">
        <v>340</v>
      </c>
      <c r="AK66" s="146">
        <v>340</v>
      </c>
      <c r="AL66" s="146">
        <v>340</v>
      </c>
      <c r="AM66" s="146">
        <v>340</v>
      </c>
      <c r="AN66" s="158"/>
      <c r="AO66" s="158"/>
      <c r="AP66" s="158"/>
      <c r="AQ66" s="147"/>
    </row>
    <row r="67" spans="3:43" ht="15" thickBot="1" x14ac:dyDescent="0.4">
      <c r="C67" s="19"/>
      <c r="D67" s="142">
        <v>7</v>
      </c>
      <c r="E67" s="143" t="s">
        <v>19</v>
      </c>
      <c r="F67" s="143" t="s">
        <v>310</v>
      </c>
      <c r="G67" s="143" t="s">
        <v>311</v>
      </c>
      <c r="H67" s="143" t="s">
        <v>17</v>
      </c>
      <c r="I67" s="144">
        <v>3100</v>
      </c>
      <c r="J67" s="143">
        <v>2021</v>
      </c>
      <c r="K67" s="146"/>
      <c r="L67" s="146"/>
      <c r="M67" s="146"/>
      <c r="N67" s="148">
        <v>305</v>
      </c>
      <c r="O67" s="148">
        <v>305</v>
      </c>
      <c r="P67" s="148">
        <v>305</v>
      </c>
      <c r="Q67" s="148">
        <v>305</v>
      </c>
      <c r="R67" s="148">
        <v>305</v>
      </c>
      <c r="S67" s="148">
        <v>305</v>
      </c>
      <c r="T67" s="148">
        <v>305</v>
      </c>
      <c r="U67" s="148">
        <v>305</v>
      </c>
      <c r="V67" s="148">
        <v>305</v>
      </c>
      <c r="W67" s="148">
        <v>305</v>
      </c>
      <c r="X67" s="148">
        <v>305</v>
      </c>
      <c r="Y67" s="148">
        <v>305</v>
      </c>
      <c r="Z67" s="148">
        <v>305</v>
      </c>
      <c r="AA67" s="148">
        <v>305</v>
      </c>
      <c r="AB67" s="148">
        <v>305</v>
      </c>
      <c r="AC67" s="148">
        <v>305</v>
      </c>
      <c r="AD67" s="148">
        <v>305</v>
      </c>
      <c r="AE67" s="148">
        <v>305</v>
      </c>
      <c r="AF67" s="148">
        <v>305</v>
      </c>
      <c r="AG67" s="148">
        <v>305</v>
      </c>
      <c r="AH67" s="148">
        <v>305</v>
      </c>
      <c r="AI67" s="148">
        <v>305</v>
      </c>
      <c r="AJ67" s="148">
        <v>305</v>
      </c>
      <c r="AK67" s="148">
        <v>305</v>
      </c>
      <c r="AL67" s="148">
        <v>305</v>
      </c>
      <c r="AM67" s="158"/>
      <c r="AN67" s="146"/>
      <c r="AO67" s="146"/>
      <c r="AP67" s="146"/>
      <c r="AQ67" s="147"/>
    </row>
    <row r="68" spans="3:43" x14ac:dyDescent="0.35">
      <c r="C68" s="19"/>
      <c r="D68" s="142">
        <v>8</v>
      </c>
      <c r="E68" s="122" t="s">
        <v>312</v>
      </c>
      <c r="F68" s="122"/>
      <c r="G68" s="122" t="s">
        <v>313</v>
      </c>
      <c r="H68" s="122" t="s">
        <v>20</v>
      </c>
      <c r="I68" s="123">
        <f t="shared" ref="I68:J75" si="3">I27</f>
        <v>0</v>
      </c>
      <c r="J68" s="123">
        <f t="shared" si="3"/>
        <v>0</v>
      </c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3"/>
    </row>
    <row r="69" spans="3:43" x14ac:dyDescent="0.35">
      <c r="C69" s="19"/>
      <c r="D69" s="142">
        <v>9</v>
      </c>
      <c r="E69" s="11" t="s">
        <v>314</v>
      </c>
      <c r="F69" s="11"/>
      <c r="G69" s="11" t="s">
        <v>315</v>
      </c>
      <c r="H69" s="11" t="s">
        <v>20</v>
      </c>
      <c r="I69" s="116">
        <f t="shared" si="3"/>
        <v>1000</v>
      </c>
      <c r="J69" s="11">
        <f t="shared" si="3"/>
        <v>2025</v>
      </c>
      <c r="K69" s="130"/>
      <c r="L69" s="130"/>
      <c r="M69" s="130"/>
      <c r="N69" s="130"/>
      <c r="O69" s="130"/>
      <c r="P69" s="130"/>
      <c r="Q69" s="130"/>
      <c r="R69" s="130">
        <v>340</v>
      </c>
      <c r="S69" s="130">
        <v>340</v>
      </c>
      <c r="T69" s="130">
        <v>340</v>
      </c>
      <c r="U69" s="130">
        <v>340</v>
      </c>
      <c r="V69" s="130">
        <v>340</v>
      </c>
      <c r="W69" s="130">
        <v>340</v>
      </c>
      <c r="X69" s="130">
        <v>340</v>
      </c>
      <c r="Y69" s="130">
        <v>340</v>
      </c>
      <c r="Z69" s="130">
        <v>340</v>
      </c>
      <c r="AA69" s="130">
        <v>340</v>
      </c>
      <c r="AB69" s="130">
        <v>340</v>
      </c>
      <c r="AC69" s="130">
        <v>340</v>
      </c>
      <c r="AD69" s="130">
        <v>340</v>
      </c>
      <c r="AE69" s="130">
        <v>340</v>
      </c>
      <c r="AF69" s="130">
        <v>340</v>
      </c>
      <c r="AG69" s="130">
        <v>340</v>
      </c>
      <c r="AH69" s="130">
        <v>340</v>
      </c>
      <c r="AI69" s="130">
        <v>340</v>
      </c>
      <c r="AJ69" s="130">
        <v>340</v>
      </c>
      <c r="AK69" s="130">
        <v>340</v>
      </c>
      <c r="AL69" s="130">
        <v>340</v>
      </c>
      <c r="AM69" s="130">
        <v>340</v>
      </c>
      <c r="AN69" s="130">
        <v>340</v>
      </c>
      <c r="AO69" s="130">
        <v>340</v>
      </c>
      <c r="AP69" s="130">
        <v>340</v>
      </c>
      <c r="AQ69" s="131"/>
    </row>
    <row r="70" spans="3:43" x14ac:dyDescent="0.35">
      <c r="C70" s="19"/>
      <c r="D70" s="142">
        <v>10</v>
      </c>
      <c r="E70" s="11" t="s">
        <v>314</v>
      </c>
      <c r="F70" s="11"/>
      <c r="G70" s="11" t="s">
        <v>316</v>
      </c>
      <c r="H70" s="11" t="s">
        <v>20</v>
      </c>
      <c r="I70" s="116">
        <f t="shared" si="3"/>
        <v>1500</v>
      </c>
      <c r="J70" s="11">
        <f t="shared" si="3"/>
        <v>2022</v>
      </c>
      <c r="K70" s="130"/>
      <c r="L70" s="130"/>
      <c r="M70" s="130"/>
      <c r="N70" s="130"/>
      <c r="O70" s="130"/>
      <c r="P70" s="130"/>
      <c r="Q70" s="130"/>
      <c r="R70" s="130">
        <v>340</v>
      </c>
      <c r="S70" s="130">
        <v>340</v>
      </c>
      <c r="T70" s="130">
        <v>340</v>
      </c>
      <c r="U70" s="130">
        <v>340</v>
      </c>
      <c r="V70" s="130">
        <v>340</v>
      </c>
      <c r="W70" s="130">
        <v>340</v>
      </c>
      <c r="X70" s="130">
        <v>340</v>
      </c>
      <c r="Y70" s="130">
        <v>340</v>
      </c>
      <c r="Z70" s="130">
        <v>340</v>
      </c>
      <c r="AA70" s="130">
        <v>340</v>
      </c>
      <c r="AB70" s="130">
        <v>340</v>
      </c>
      <c r="AC70" s="130">
        <v>340</v>
      </c>
      <c r="AD70" s="130">
        <v>340</v>
      </c>
      <c r="AE70" s="130">
        <v>340</v>
      </c>
      <c r="AF70" s="130">
        <v>340</v>
      </c>
      <c r="AG70" s="130">
        <v>340</v>
      </c>
      <c r="AH70" s="130">
        <v>340</v>
      </c>
      <c r="AI70" s="130">
        <v>340</v>
      </c>
      <c r="AJ70" s="130">
        <v>340</v>
      </c>
      <c r="AK70" s="130">
        <v>340</v>
      </c>
      <c r="AL70" s="130">
        <v>340</v>
      </c>
      <c r="AM70" s="130">
        <v>340</v>
      </c>
      <c r="AN70" s="137"/>
      <c r="AO70" s="137"/>
      <c r="AP70" s="137"/>
      <c r="AQ70" s="131"/>
    </row>
    <row r="71" spans="3:43" x14ac:dyDescent="0.35">
      <c r="C71" s="19"/>
      <c r="D71" s="142">
        <v>11</v>
      </c>
      <c r="E71" s="11" t="s">
        <v>314</v>
      </c>
      <c r="F71" s="11"/>
      <c r="G71" s="11" t="s">
        <v>317</v>
      </c>
      <c r="H71" s="11" t="s">
        <v>307</v>
      </c>
      <c r="I71" s="116">
        <f t="shared" si="3"/>
        <v>5000</v>
      </c>
      <c r="J71" s="11">
        <f t="shared" si="3"/>
        <v>2025</v>
      </c>
      <c r="K71" s="130"/>
      <c r="L71" s="130"/>
      <c r="M71" s="130"/>
      <c r="N71" s="130"/>
      <c r="O71" s="130"/>
      <c r="P71" s="130"/>
      <c r="Q71" s="130"/>
      <c r="R71" s="130">
        <v>340</v>
      </c>
      <c r="S71" s="130">
        <v>340</v>
      </c>
      <c r="T71" s="130">
        <v>340</v>
      </c>
      <c r="U71" s="130">
        <v>340</v>
      </c>
      <c r="V71" s="130">
        <v>340</v>
      </c>
      <c r="W71" s="130">
        <v>340</v>
      </c>
      <c r="X71" s="130">
        <v>340</v>
      </c>
      <c r="Y71" s="130">
        <v>340</v>
      </c>
      <c r="Z71" s="130">
        <v>340</v>
      </c>
      <c r="AA71" s="130">
        <v>340</v>
      </c>
      <c r="AB71" s="130">
        <v>340</v>
      </c>
      <c r="AC71" s="130">
        <v>340</v>
      </c>
      <c r="AD71" s="130">
        <v>340</v>
      </c>
      <c r="AE71" s="130">
        <v>340</v>
      </c>
      <c r="AF71" s="130">
        <v>340</v>
      </c>
      <c r="AG71" s="130">
        <v>340</v>
      </c>
      <c r="AH71" s="130">
        <v>340</v>
      </c>
      <c r="AI71" s="130">
        <v>340</v>
      </c>
      <c r="AJ71" s="130">
        <v>340</v>
      </c>
      <c r="AK71" s="130">
        <v>340</v>
      </c>
      <c r="AL71" s="130">
        <v>340</v>
      </c>
      <c r="AM71" s="130">
        <v>340</v>
      </c>
      <c r="AN71" s="130">
        <v>340</v>
      </c>
      <c r="AO71" s="130">
        <v>340</v>
      </c>
      <c r="AP71" s="130">
        <v>340</v>
      </c>
      <c r="AQ71" s="131"/>
    </row>
    <row r="72" spans="3:43" x14ac:dyDescent="0.35">
      <c r="C72" s="19"/>
      <c r="D72" s="142">
        <v>12</v>
      </c>
      <c r="E72" s="11" t="s">
        <v>32</v>
      </c>
      <c r="F72" s="11" t="s">
        <v>318</v>
      </c>
      <c r="G72" s="11" t="s">
        <v>319</v>
      </c>
      <c r="H72" s="11" t="s">
        <v>20</v>
      </c>
      <c r="I72" s="116">
        <f t="shared" si="3"/>
        <v>2000</v>
      </c>
      <c r="J72" s="11">
        <f t="shared" si="3"/>
        <v>2025</v>
      </c>
      <c r="K72" s="130"/>
      <c r="L72" s="130"/>
      <c r="M72" s="130"/>
      <c r="N72" s="130"/>
      <c r="O72" s="130"/>
      <c r="P72" s="130"/>
      <c r="Q72" s="130"/>
      <c r="R72" s="130">
        <v>475</v>
      </c>
      <c r="S72" s="130">
        <v>475</v>
      </c>
      <c r="T72" s="130">
        <v>475</v>
      </c>
      <c r="U72" s="130">
        <v>475</v>
      </c>
      <c r="V72" s="130">
        <v>475</v>
      </c>
      <c r="W72" s="130">
        <v>475</v>
      </c>
      <c r="X72" s="130">
        <v>475</v>
      </c>
      <c r="Y72" s="130">
        <v>475</v>
      </c>
      <c r="Z72" s="130">
        <v>475</v>
      </c>
      <c r="AA72" s="130">
        <v>475</v>
      </c>
      <c r="AB72" s="130">
        <v>475</v>
      </c>
      <c r="AC72" s="130">
        <v>475</v>
      </c>
      <c r="AD72" s="130">
        <v>475</v>
      </c>
      <c r="AE72" s="130">
        <v>475</v>
      </c>
      <c r="AF72" s="130">
        <v>475</v>
      </c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1"/>
    </row>
    <row r="73" spans="3:43" x14ac:dyDescent="0.35">
      <c r="C73" s="19"/>
      <c r="D73" s="142">
        <v>13</v>
      </c>
      <c r="E73" s="11" t="s">
        <v>32</v>
      </c>
      <c r="F73" s="11" t="s">
        <v>320</v>
      </c>
      <c r="G73" s="11" t="s">
        <v>321</v>
      </c>
      <c r="H73" s="11" t="s">
        <v>20</v>
      </c>
      <c r="I73" s="116">
        <f t="shared" si="3"/>
        <v>2000</v>
      </c>
      <c r="J73" s="11">
        <f t="shared" si="3"/>
        <v>2025</v>
      </c>
      <c r="K73" s="130"/>
      <c r="L73" s="130"/>
      <c r="M73" s="130"/>
      <c r="N73" s="130"/>
      <c r="O73" s="130"/>
      <c r="P73" s="130"/>
      <c r="Q73" s="130"/>
      <c r="R73" s="130">
        <v>475</v>
      </c>
      <c r="S73" s="130">
        <v>475</v>
      </c>
      <c r="T73" s="130">
        <v>475</v>
      </c>
      <c r="U73" s="130">
        <v>475</v>
      </c>
      <c r="V73" s="130">
        <v>475</v>
      </c>
      <c r="W73" s="130">
        <v>475</v>
      </c>
      <c r="X73" s="130">
        <v>475</v>
      </c>
      <c r="Y73" s="130">
        <v>475</v>
      </c>
      <c r="Z73" s="130">
        <v>475</v>
      </c>
      <c r="AA73" s="130">
        <v>475</v>
      </c>
      <c r="AB73" s="130">
        <v>475</v>
      </c>
      <c r="AC73" s="130">
        <v>475</v>
      </c>
      <c r="AD73" s="130">
        <v>475</v>
      </c>
      <c r="AE73" s="130">
        <v>475</v>
      </c>
      <c r="AF73" s="130">
        <v>475</v>
      </c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1"/>
    </row>
    <row r="74" spans="3:43" x14ac:dyDescent="0.35">
      <c r="C74" s="19"/>
      <c r="D74" s="142">
        <v>14</v>
      </c>
      <c r="E74" s="154" t="s">
        <v>32</v>
      </c>
      <c r="F74" s="154" t="s">
        <v>322</v>
      </c>
      <c r="G74" s="154" t="s">
        <v>323</v>
      </c>
      <c r="H74" s="154" t="s">
        <v>3</v>
      </c>
      <c r="I74" s="155">
        <f t="shared" si="3"/>
        <v>5600</v>
      </c>
      <c r="J74" s="154">
        <f t="shared" si="3"/>
        <v>2025</v>
      </c>
      <c r="K74" s="156"/>
      <c r="L74" s="156"/>
      <c r="M74" s="156"/>
      <c r="N74" s="156"/>
      <c r="O74" s="156"/>
      <c r="P74" s="156"/>
      <c r="Q74" s="156"/>
      <c r="R74" s="156">
        <v>475</v>
      </c>
      <c r="S74" s="156">
        <v>475</v>
      </c>
      <c r="T74" s="156">
        <v>475</v>
      </c>
      <c r="U74" s="156">
        <v>475</v>
      </c>
      <c r="V74" s="156">
        <v>475</v>
      </c>
      <c r="W74" s="156">
        <v>475</v>
      </c>
      <c r="X74" s="156">
        <v>475</v>
      </c>
      <c r="Y74" s="156">
        <v>475</v>
      </c>
      <c r="Z74" s="156">
        <v>475</v>
      </c>
      <c r="AA74" s="156">
        <v>475</v>
      </c>
      <c r="AB74" s="156">
        <v>475</v>
      </c>
      <c r="AC74" s="156">
        <v>475</v>
      </c>
      <c r="AD74" s="156">
        <v>475</v>
      </c>
      <c r="AE74" s="156">
        <v>475</v>
      </c>
      <c r="AF74" s="156">
        <v>475</v>
      </c>
      <c r="AG74" s="156"/>
      <c r="AH74" s="156"/>
      <c r="AI74" s="156"/>
      <c r="AJ74" s="156"/>
      <c r="AK74" s="156"/>
      <c r="AL74" s="156"/>
      <c r="AM74" s="156"/>
      <c r="AN74" s="159"/>
      <c r="AO74" s="159"/>
      <c r="AP74" s="159"/>
      <c r="AQ74" s="157"/>
    </row>
    <row r="75" spans="3:43" x14ac:dyDescent="0.35">
      <c r="C75" s="19"/>
      <c r="D75" s="142">
        <v>15</v>
      </c>
      <c r="E75" s="154" t="s">
        <v>324</v>
      </c>
      <c r="F75" s="154"/>
      <c r="G75" s="154" t="s">
        <v>34</v>
      </c>
      <c r="H75" s="154" t="s">
        <v>3</v>
      </c>
      <c r="I75" s="155">
        <f t="shared" si="3"/>
        <v>20000</v>
      </c>
      <c r="J75" s="154">
        <f t="shared" si="3"/>
        <v>2025</v>
      </c>
      <c r="K75" s="156"/>
      <c r="L75" s="156"/>
      <c r="M75" s="156"/>
      <c r="N75" s="156"/>
      <c r="O75" s="156"/>
      <c r="P75" s="156"/>
      <c r="Q75" s="156"/>
      <c r="R75" s="156">
        <v>475</v>
      </c>
      <c r="S75" s="156">
        <v>475</v>
      </c>
      <c r="T75" s="156">
        <v>475</v>
      </c>
      <c r="U75" s="156">
        <v>475</v>
      </c>
      <c r="V75" s="156">
        <v>475</v>
      </c>
      <c r="W75" s="156">
        <v>475</v>
      </c>
      <c r="X75" s="156">
        <v>475</v>
      </c>
      <c r="Y75" s="156">
        <v>475</v>
      </c>
      <c r="Z75" s="156">
        <v>475</v>
      </c>
      <c r="AA75" s="156">
        <v>475</v>
      </c>
      <c r="AB75" s="156">
        <v>475</v>
      </c>
      <c r="AC75" s="156">
        <v>475</v>
      </c>
      <c r="AD75" s="156">
        <v>475</v>
      </c>
      <c r="AE75" s="156">
        <v>475</v>
      </c>
      <c r="AF75" s="156">
        <v>475</v>
      </c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7"/>
    </row>
    <row r="76" spans="3:43" x14ac:dyDescent="0.35">
      <c r="C76" s="19"/>
      <c r="D76" s="142">
        <v>16</v>
      </c>
      <c r="E76" s="11" t="s">
        <v>324</v>
      </c>
      <c r="F76" s="11"/>
      <c r="G76" s="11" t="s">
        <v>325</v>
      </c>
      <c r="H76" s="11" t="s">
        <v>20</v>
      </c>
      <c r="I76" s="116">
        <f t="shared" ref="I76:J95" si="4">I35</f>
        <v>2500</v>
      </c>
      <c r="J76" s="11">
        <f t="shared" si="4"/>
        <v>2025</v>
      </c>
      <c r="K76" s="130"/>
      <c r="L76" s="130"/>
      <c r="M76" s="130"/>
      <c r="N76" s="130"/>
      <c r="O76" s="130"/>
      <c r="P76" s="130"/>
      <c r="Q76" s="130"/>
      <c r="R76" s="130">
        <v>340</v>
      </c>
      <c r="S76" s="130">
        <v>340</v>
      </c>
      <c r="T76" s="130">
        <v>340</v>
      </c>
      <c r="U76" s="130">
        <v>340</v>
      </c>
      <c r="V76" s="130">
        <v>340</v>
      </c>
      <c r="W76" s="130">
        <v>340</v>
      </c>
      <c r="X76" s="130">
        <v>340</v>
      </c>
      <c r="Y76" s="130">
        <v>340</v>
      </c>
      <c r="Z76" s="130">
        <v>340</v>
      </c>
      <c r="AA76" s="130">
        <v>340</v>
      </c>
      <c r="AB76" s="130">
        <v>340</v>
      </c>
      <c r="AC76" s="130">
        <v>340</v>
      </c>
      <c r="AD76" s="130">
        <v>340</v>
      </c>
      <c r="AE76" s="130">
        <v>340</v>
      </c>
      <c r="AF76" s="130">
        <v>340</v>
      </c>
      <c r="AG76" s="130">
        <v>340</v>
      </c>
      <c r="AH76" s="130">
        <v>340</v>
      </c>
      <c r="AI76" s="130">
        <v>340</v>
      </c>
      <c r="AJ76" s="130">
        <v>340</v>
      </c>
      <c r="AK76" s="130">
        <v>340</v>
      </c>
      <c r="AL76" s="130">
        <v>340</v>
      </c>
      <c r="AM76" s="130">
        <v>340</v>
      </c>
      <c r="AN76" s="130">
        <v>340</v>
      </c>
      <c r="AO76" s="130">
        <v>340</v>
      </c>
      <c r="AP76" s="130">
        <v>340</v>
      </c>
      <c r="AQ76" s="131"/>
    </row>
    <row r="77" spans="3:43" x14ac:dyDescent="0.35">
      <c r="C77" s="19"/>
      <c r="D77" s="142">
        <v>17</v>
      </c>
      <c r="E77" s="11" t="s">
        <v>324</v>
      </c>
      <c r="F77" s="11" t="s">
        <v>326</v>
      </c>
      <c r="G77" s="11" t="s">
        <v>327</v>
      </c>
      <c r="H77" s="11" t="s">
        <v>17</v>
      </c>
      <c r="I77" s="116">
        <f t="shared" si="4"/>
        <v>1000</v>
      </c>
      <c r="J77" s="11">
        <f t="shared" si="4"/>
        <v>2025</v>
      </c>
      <c r="K77" s="130"/>
      <c r="L77" s="130"/>
      <c r="M77" s="130"/>
      <c r="N77" s="130"/>
      <c r="O77" s="130"/>
      <c r="P77" s="130"/>
      <c r="Q77" s="130"/>
      <c r="R77" s="130">
        <v>340</v>
      </c>
      <c r="S77" s="130">
        <v>340</v>
      </c>
      <c r="T77" s="130">
        <v>340</v>
      </c>
      <c r="U77" s="130">
        <v>340</v>
      </c>
      <c r="V77" s="130">
        <v>340</v>
      </c>
      <c r="W77" s="130">
        <v>340</v>
      </c>
      <c r="X77" s="130">
        <v>340</v>
      </c>
      <c r="Y77" s="130">
        <v>340</v>
      </c>
      <c r="Z77" s="130">
        <v>340</v>
      </c>
      <c r="AA77" s="130">
        <v>340</v>
      </c>
      <c r="AB77" s="130">
        <v>340</v>
      </c>
      <c r="AC77" s="130">
        <v>340</v>
      </c>
      <c r="AD77" s="130">
        <v>340</v>
      </c>
      <c r="AE77" s="130">
        <v>340</v>
      </c>
      <c r="AF77" s="130">
        <v>340</v>
      </c>
      <c r="AG77" s="130">
        <v>340</v>
      </c>
      <c r="AH77" s="130">
        <v>340</v>
      </c>
      <c r="AI77" s="130">
        <v>340</v>
      </c>
      <c r="AJ77" s="130">
        <v>340</v>
      </c>
      <c r="AK77" s="130">
        <v>340</v>
      </c>
      <c r="AL77" s="130">
        <v>340</v>
      </c>
      <c r="AM77" s="130">
        <v>340</v>
      </c>
      <c r="AN77" s="137"/>
      <c r="AO77" s="137"/>
      <c r="AP77" s="137"/>
      <c r="AQ77" s="131"/>
    </row>
    <row r="78" spans="3:43" x14ac:dyDescent="0.35">
      <c r="C78" s="19"/>
      <c r="D78" s="142">
        <v>18</v>
      </c>
      <c r="E78" s="11" t="s">
        <v>330</v>
      </c>
      <c r="F78" s="11" t="s">
        <v>331</v>
      </c>
      <c r="G78" s="11" t="s">
        <v>332</v>
      </c>
      <c r="H78" s="11" t="s">
        <v>17</v>
      </c>
      <c r="I78" s="116">
        <f t="shared" si="4"/>
        <v>1000</v>
      </c>
      <c r="J78" s="11">
        <f t="shared" si="4"/>
        <v>2025</v>
      </c>
      <c r="K78" s="130"/>
      <c r="L78" s="130"/>
      <c r="M78" s="130"/>
      <c r="N78" s="130"/>
      <c r="O78" s="130"/>
      <c r="P78" s="130"/>
      <c r="Q78" s="130"/>
      <c r="R78" s="130">
        <v>340</v>
      </c>
      <c r="S78" s="130">
        <v>340</v>
      </c>
      <c r="T78" s="130">
        <v>340</v>
      </c>
      <c r="U78" s="130">
        <v>340</v>
      </c>
      <c r="V78" s="130">
        <v>340</v>
      </c>
      <c r="W78" s="130">
        <v>340</v>
      </c>
      <c r="X78" s="130">
        <v>340</v>
      </c>
      <c r="Y78" s="130">
        <v>340</v>
      </c>
      <c r="Z78" s="130">
        <v>340</v>
      </c>
      <c r="AA78" s="130">
        <v>340</v>
      </c>
      <c r="AB78" s="130">
        <v>340</v>
      </c>
      <c r="AC78" s="130">
        <v>340</v>
      </c>
      <c r="AD78" s="130">
        <v>340</v>
      </c>
      <c r="AE78" s="130">
        <v>340</v>
      </c>
      <c r="AF78" s="130">
        <v>340</v>
      </c>
      <c r="AG78" s="130">
        <v>340</v>
      </c>
      <c r="AH78" s="130">
        <v>340</v>
      </c>
      <c r="AI78" s="130">
        <v>340</v>
      </c>
      <c r="AJ78" s="130">
        <v>340</v>
      </c>
      <c r="AK78" s="130">
        <v>340</v>
      </c>
      <c r="AL78" s="130">
        <v>340</v>
      </c>
      <c r="AM78" s="130">
        <v>340</v>
      </c>
      <c r="AN78" s="137"/>
      <c r="AO78" s="137"/>
      <c r="AP78" s="137"/>
      <c r="AQ78" s="131"/>
    </row>
    <row r="79" spans="3:43" ht="15" thickBot="1" x14ac:dyDescent="0.4">
      <c r="C79" s="19"/>
      <c r="D79" s="142">
        <v>19</v>
      </c>
      <c r="E79" s="125" t="s">
        <v>19</v>
      </c>
      <c r="F79" s="125" t="s">
        <v>333</v>
      </c>
      <c r="G79" s="125" t="s">
        <v>334</v>
      </c>
      <c r="H79" s="125" t="s">
        <v>20</v>
      </c>
      <c r="I79" s="126">
        <f t="shared" si="4"/>
        <v>4500</v>
      </c>
      <c r="J79" s="125">
        <f t="shared" si="4"/>
        <v>2025</v>
      </c>
      <c r="K79" s="134"/>
      <c r="L79" s="134"/>
      <c r="M79" s="134"/>
      <c r="N79" s="134"/>
      <c r="O79" s="134"/>
      <c r="P79" s="134"/>
      <c r="Q79" s="134"/>
      <c r="R79" s="134">
        <v>340</v>
      </c>
      <c r="S79" s="134">
        <v>340</v>
      </c>
      <c r="T79" s="134">
        <v>340</v>
      </c>
      <c r="U79" s="134">
        <v>340</v>
      </c>
      <c r="V79" s="134">
        <v>340</v>
      </c>
      <c r="W79" s="134">
        <v>340</v>
      </c>
      <c r="X79" s="134">
        <v>340</v>
      </c>
      <c r="Y79" s="134">
        <v>340</v>
      </c>
      <c r="Z79" s="134">
        <v>340</v>
      </c>
      <c r="AA79" s="134">
        <v>340</v>
      </c>
      <c r="AB79" s="134">
        <v>340</v>
      </c>
      <c r="AC79" s="134">
        <v>340</v>
      </c>
      <c r="AD79" s="134">
        <v>340</v>
      </c>
      <c r="AE79" s="134">
        <v>340</v>
      </c>
      <c r="AF79" s="134">
        <v>340</v>
      </c>
      <c r="AG79" s="134">
        <v>340</v>
      </c>
      <c r="AH79" s="134">
        <v>340</v>
      </c>
      <c r="AI79" s="134">
        <v>340</v>
      </c>
      <c r="AJ79" s="134">
        <v>340</v>
      </c>
      <c r="AK79" s="134">
        <v>340</v>
      </c>
      <c r="AL79" s="134">
        <v>340</v>
      </c>
      <c r="AM79" s="134">
        <v>340</v>
      </c>
      <c r="AN79" s="135"/>
      <c r="AO79" s="135"/>
      <c r="AP79" s="135"/>
      <c r="AQ79" s="136"/>
    </row>
    <row r="80" spans="3:43" x14ac:dyDescent="0.35">
      <c r="C80" s="19"/>
      <c r="D80" s="142">
        <v>20</v>
      </c>
      <c r="E80" s="11" t="s">
        <v>314</v>
      </c>
      <c r="F80" s="11" t="s">
        <v>335</v>
      </c>
      <c r="G80" s="11" t="s">
        <v>336</v>
      </c>
      <c r="H80" s="11" t="s">
        <v>20</v>
      </c>
      <c r="I80" s="116">
        <f t="shared" si="4"/>
        <v>500</v>
      </c>
      <c r="J80" s="11">
        <f t="shared" si="4"/>
        <v>2025</v>
      </c>
      <c r="K80" s="137"/>
      <c r="L80" s="137"/>
      <c r="M80" s="137"/>
      <c r="N80" s="137"/>
      <c r="O80" s="137"/>
      <c r="P80" s="137"/>
      <c r="Q80" s="137"/>
      <c r="R80" s="130">
        <v>340</v>
      </c>
      <c r="S80" s="130">
        <v>340</v>
      </c>
      <c r="T80" s="130">
        <v>340</v>
      </c>
      <c r="U80" s="130">
        <v>340</v>
      </c>
      <c r="V80" s="130">
        <v>340</v>
      </c>
      <c r="W80" s="130">
        <v>340</v>
      </c>
      <c r="X80" s="130">
        <v>340</v>
      </c>
      <c r="Y80" s="130">
        <v>340</v>
      </c>
      <c r="Z80" s="130">
        <v>340</v>
      </c>
      <c r="AA80" s="130">
        <v>340</v>
      </c>
      <c r="AB80" s="130">
        <v>340</v>
      </c>
      <c r="AC80" s="130">
        <v>340</v>
      </c>
      <c r="AD80" s="130">
        <v>340</v>
      </c>
      <c r="AE80" s="130">
        <v>340</v>
      </c>
      <c r="AF80" s="130">
        <v>340</v>
      </c>
      <c r="AG80" s="130">
        <v>340</v>
      </c>
      <c r="AH80" s="130">
        <v>340</v>
      </c>
      <c r="AI80" s="130">
        <v>340</v>
      </c>
      <c r="AJ80" s="130">
        <v>340</v>
      </c>
      <c r="AK80" s="130">
        <v>340</v>
      </c>
      <c r="AL80" s="130">
        <v>340</v>
      </c>
      <c r="AM80" s="130">
        <v>340</v>
      </c>
      <c r="AN80" s="130">
        <v>340</v>
      </c>
      <c r="AO80" s="130">
        <v>340</v>
      </c>
      <c r="AP80" s="130">
        <v>340</v>
      </c>
      <c r="AQ80" s="138"/>
    </row>
    <row r="81" spans="3:43" x14ac:dyDescent="0.35">
      <c r="C81" s="19"/>
      <c r="D81" s="142">
        <v>21</v>
      </c>
      <c r="E81" s="11" t="s">
        <v>314</v>
      </c>
      <c r="F81" s="11" t="s">
        <v>335</v>
      </c>
      <c r="G81" s="11" t="s">
        <v>337</v>
      </c>
      <c r="H81" s="11" t="s">
        <v>20</v>
      </c>
      <c r="I81" s="116">
        <f t="shared" si="4"/>
        <v>400</v>
      </c>
      <c r="J81" s="11">
        <f t="shared" si="4"/>
        <v>2025</v>
      </c>
      <c r="K81" s="137"/>
      <c r="L81" s="137"/>
      <c r="M81" s="137"/>
      <c r="N81" s="137"/>
      <c r="O81" s="137"/>
      <c r="P81" s="137"/>
      <c r="Q81" s="137"/>
      <c r="R81" s="130">
        <v>340</v>
      </c>
      <c r="S81" s="130">
        <v>340</v>
      </c>
      <c r="T81" s="130">
        <v>340</v>
      </c>
      <c r="U81" s="130">
        <v>340</v>
      </c>
      <c r="V81" s="130">
        <v>340</v>
      </c>
      <c r="W81" s="130">
        <v>340</v>
      </c>
      <c r="X81" s="130">
        <v>340</v>
      </c>
      <c r="Y81" s="130">
        <v>340</v>
      </c>
      <c r="Z81" s="130">
        <v>340</v>
      </c>
      <c r="AA81" s="130">
        <v>340</v>
      </c>
      <c r="AB81" s="130">
        <v>340</v>
      </c>
      <c r="AC81" s="130">
        <v>340</v>
      </c>
      <c r="AD81" s="130">
        <v>340</v>
      </c>
      <c r="AE81" s="130">
        <v>340</v>
      </c>
      <c r="AF81" s="130">
        <v>340</v>
      </c>
      <c r="AG81" s="130">
        <v>340</v>
      </c>
      <c r="AH81" s="130">
        <v>340</v>
      </c>
      <c r="AI81" s="130">
        <v>340</v>
      </c>
      <c r="AJ81" s="130">
        <v>340</v>
      </c>
      <c r="AK81" s="130">
        <v>340</v>
      </c>
      <c r="AL81" s="130">
        <v>340</v>
      </c>
      <c r="AM81" s="130">
        <v>340</v>
      </c>
      <c r="AN81" s="130">
        <v>340</v>
      </c>
      <c r="AO81" s="130">
        <v>340</v>
      </c>
      <c r="AP81" s="130">
        <v>340</v>
      </c>
      <c r="AQ81" s="138"/>
    </row>
    <row r="82" spans="3:43" x14ac:dyDescent="0.35">
      <c r="C82" s="19"/>
      <c r="D82" s="142">
        <v>22</v>
      </c>
      <c r="E82" s="11" t="s">
        <v>32</v>
      </c>
      <c r="F82" s="11" t="s">
        <v>318</v>
      </c>
      <c r="G82" s="11" t="s">
        <v>338</v>
      </c>
      <c r="H82" s="11" t="s">
        <v>20</v>
      </c>
      <c r="I82" s="116">
        <f t="shared" si="4"/>
        <v>125</v>
      </c>
      <c r="J82" s="11">
        <f t="shared" si="4"/>
        <v>2025</v>
      </c>
      <c r="K82" s="137"/>
      <c r="L82" s="137"/>
      <c r="M82" s="137"/>
      <c r="N82" s="137"/>
      <c r="O82" s="137"/>
      <c r="P82" s="137"/>
      <c r="Q82" s="137"/>
      <c r="R82" s="130">
        <v>475</v>
      </c>
      <c r="S82" s="130">
        <v>475</v>
      </c>
      <c r="T82" s="130">
        <v>475</v>
      </c>
      <c r="U82" s="130">
        <v>475</v>
      </c>
      <c r="V82" s="130">
        <v>475</v>
      </c>
      <c r="W82" s="130">
        <v>475</v>
      </c>
      <c r="X82" s="130">
        <v>475</v>
      </c>
      <c r="Y82" s="130">
        <v>475</v>
      </c>
      <c r="Z82" s="130">
        <v>475</v>
      </c>
      <c r="AA82" s="130">
        <v>475</v>
      </c>
      <c r="AB82" s="130">
        <v>475</v>
      </c>
      <c r="AC82" s="130">
        <v>475</v>
      </c>
      <c r="AD82" s="130">
        <v>475</v>
      </c>
      <c r="AE82" s="130">
        <v>475</v>
      </c>
      <c r="AF82" s="130">
        <v>475</v>
      </c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8"/>
    </row>
    <row r="83" spans="3:43" x14ac:dyDescent="0.35">
      <c r="C83" s="19"/>
      <c r="D83" s="142">
        <v>23</v>
      </c>
      <c r="E83" s="11" t="s">
        <v>32</v>
      </c>
      <c r="F83" s="11" t="s">
        <v>318</v>
      </c>
      <c r="G83" s="11" t="s">
        <v>339</v>
      </c>
      <c r="H83" s="11" t="s">
        <v>20</v>
      </c>
      <c r="I83" s="116">
        <f t="shared" si="4"/>
        <v>2500</v>
      </c>
      <c r="J83" s="11">
        <f t="shared" si="4"/>
        <v>2025</v>
      </c>
      <c r="K83" s="137"/>
      <c r="L83" s="137"/>
      <c r="M83" s="137"/>
      <c r="N83" s="137"/>
      <c r="O83" s="137"/>
      <c r="P83" s="137"/>
      <c r="Q83" s="137"/>
      <c r="R83" s="130">
        <v>475</v>
      </c>
      <c r="S83" s="130">
        <v>475</v>
      </c>
      <c r="T83" s="130">
        <v>475</v>
      </c>
      <c r="U83" s="130">
        <v>475</v>
      </c>
      <c r="V83" s="130">
        <v>475</v>
      </c>
      <c r="W83" s="130">
        <v>475</v>
      </c>
      <c r="X83" s="130">
        <v>475</v>
      </c>
      <c r="Y83" s="130">
        <v>475</v>
      </c>
      <c r="Z83" s="130">
        <v>475</v>
      </c>
      <c r="AA83" s="130">
        <v>475</v>
      </c>
      <c r="AB83" s="130">
        <v>475</v>
      </c>
      <c r="AC83" s="130">
        <v>475</v>
      </c>
      <c r="AD83" s="130">
        <v>475</v>
      </c>
      <c r="AE83" s="130">
        <v>475</v>
      </c>
      <c r="AF83" s="130">
        <v>475</v>
      </c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8"/>
    </row>
    <row r="84" spans="3:43" x14ac:dyDescent="0.35">
      <c r="C84" s="19"/>
      <c r="D84" s="142">
        <v>24</v>
      </c>
      <c r="E84" s="11" t="s">
        <v>32</v>
      </c>
      <c r="F84" s="11" t="s">
        <v>318</v>
      </c>
      <c r="G84" s="11" t="s">
        <v>340</v>
      </c>
      <c r="H84" s="11" t="s">
        <v>20</v>
      </c>
      <c r="I84" s="116">
        <f t="shared" si="4"/>
        <v>6000</v>
      </c>
      <c r="J84" s="11">
        <f t="shared" si="4"/>
        <v>2025</v>
      </c>
      <c r="K84" s="137"/>
      <c r="L84" s="137"/>
      <c r="M84" s="137"/>
      <c r="N84" s="137"/>
      <c r="O84" s="137"/>
      <c r="P84" s="137"/>
      <c r="Q84" s="137"/>
      <c r="R84" s="130">
        <v>475</v>
      </c>
      <c r="S84" s="130">
        <v>475</v>
      </c>
      <c r="T84" s="130">
        <v>475</v>
      </c>
      <c r="U84" s="130">
        <v>475</v>
      </c>
      <c r="V84" s="130">
        <v>475</v>
      </c>
      <c r="W84" s="130">
        <v>475</v>
      </c>
      <c r="X84" s="130">
        <v>475</v>
      </c>
      <c r="Y84" s="130">
        <v>475</v>
      </c>
      <c r="Z84" s="130">
        <v>475</v>
      </c>
      <c r="AA84" s="130">
        <v>475</v>
      </c>
      <c r="AB84" s="130">
        <v>475</v>
      </c>
      <c r="AC84" s="130">
        <v>475</v>
      </c>
      <c r="AD84" s="130">
        <v>475</v>
      </c>
      <c r="AE84" s="130">
        <v>475</v>
      </c>
      <c r="AF84" s="130">
        <v>475</v>
      </c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8"/>
    </row>
    <row r="85" spans="3:43" x14ac:dyDescent="0.35">
      <c r="C85" s="19"/>
      <c r="D85" s="142">
        <v>25</v>
      </c>
      <c r="E85" s="11" t="s">
        <v>32</v>
      </c>
      <c r="F85" s="11" t="s">
        <v>341</v>
      </c>
      <c r="G85" s="11" t="s">
        <v>342</v>
      </c>
      <c r="H85" s="11" t="s">
        <v>20</v>
      </c>
      <c r="I85" s="116">
        <f t="shared" si="4"/>
        <v>600</v>
      </c>
      <c r="J85" s="11">
        <f t="shared" si="4"/>
        <v>2025</v>
      </c>
      <c r="K85" s="137"/>
      <c r="L85" s="137"/>
      <c r="M85" s="137"/>
      <c r="N85" s="137"/>
      <c r="O85" s="137"/>
      <c r="P85" s="137"/>
      <c r="Q85" s="137"/>
      <c r="R85" s="130">
        <v>475</v>
      </c>
      <c r="S85" s="130">
        <v>475</v>
      </c>
      <c r="T85" s="130">
        <v>475</v>
      </c>
      <c r="U85" s="130">
        <v>475</v>
      </c>
      <c r="V85" s="130">
        <v>475</v>
      </c>
      <c r="W85" s="130">
        <v>475</v>
      </c>
      <c r="X85" s="130">
        <v>475</v>
      </c>
      <c r="Y85" s="130">
        <v>475</v>
      </c>
      <c r="Z85" s="130">
        <v>475</v>
      </c>
      <c r="AA85" s="130">
        <v>475</v>
      </c>
      <c r="AB85" s="130">
        <v>475</v>
      </c>
      <c r="AC85" s="130">
        <v>475</v>
      </c>
      <c r="AD85" s="130">
        <v>475</v>
      </c>
      <c r="AE85" s="130">
        <v>475</v>
      </c>
      <c r="AF85" s="130">
        <v>475</v>
      </c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8"/>
    </row>
    <row r="86" spans="3:43" x14ac:dyDescent="0.35">
      <c r="C86" s="19"/>
      <c r="D86" s="142">
        <v>26</v>
      </c>
      <c r="E86" s="11" t="s">
        <v>32</v>
      </c>
      <c r="F86" s="11" t="s">
        <v>341</v>
      </c>
      <c r="G86" s="11" t="s">
        <v>343</v>
      </c>
      <c r="H86" s="11" t="s">
        <v>20</v>
      </c>
      <c r="I86" s="116">
        <f t="shared" si="4"/>
        <v>870</v>
      </c>
      <c r="J86" s="11">
        <f t="shared" si="4"/>
        <v>2025</v>
      </c>
      <c r="K86" s="137"/>
      <c r="L86" s="137"/>
      <c r="M86" s="137"/>
      <c r="N86" s="137"/>
      <c r="O86" s="137"/>
      <c r="P86" s="137"/>
      <c r="Q86" s="137"/>
      <c r="R86" s="130">
        <v>475</v>
      </c>
      <c r="S86" s="130">
        <v>475</v>
      </c>
      <c r="T86" s="130">
        <v>475</v>
      </c>
      <c r="U86" s="130">
        <v>475</v>
      </c>
      <c r="V86" s="130">
        <v>475</v>
      </c>
      <c r="W86" s="130">
        <v>475</v>
      </c>
      <c r="X86" s="130">
        <v>475</v>
      </c>
      <c r="Y86" s="130">
        <v>475</v>
      </c>
      <c r="Z86" s="130">
        <v>475</v>
      </c>
      <c r="AA86" s="130">
        <v>475</v>
      </c>
      <c r="AB86" s="130">
        <v>475</v>
      </c>
      <c r="AC86" s="130">
        <v>475</v>
      </c>
      <c r="AD86" s="130">
        <v>475</v>
      </c>
      <c r="AE86" s="130">
        <v>475</v>
      </c>
      <c r="AF86" s="130">
        <v>475</v>
      </c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8"/>
    </row>
    <row r="87" spans="3:43" x14ac:dyDescent="0.35">
      <c r="C87" s="19"/>
      <c r="D87" s="142">
        <v>27</v>
      </c>
      <c r="E87" s="11" t="s">
        <v>32</v>
      </c>
      <c r="F87" s="11" t="s">
        <v>344</v>
      </c>
      <c r="G87" s="11" t="s">
        <v>345</v>
      </c>
      <c r="H87" s="11" t="s">
        <v>20</v>
      </c>
      <c r="I87" s="116">
        <f t="shared" si="4"/>
        <v>250</v>
      </c>
      <c r="J87" s="11">
        <f t="shared" si="4"/>
        <v>2025</v>
      </c>
      <c r="K87" s="137"/>
      <c r="L87" s="137"/>
      <c r="M87" s="137"/>
      <c r="N87" s="137"/>
      <c r="O87" s="137"/>
      <c r="P87" s="137"/>
      <c r="Q87" s="137"/>
      <c r="R87" s="130">
        <v>475</v>
      </c>
      <c r="S87" s="130">
        <v>475</v>
      </c>
      <c r="T87" s="130">
        <v>475</v>
      </c>
      <c r="U87" s="130">
        <v>475</v>
      </c>
      <c r="V87" s="130">
        <v>475</v>
      </c>
      <c r="W87" s="130">
        <v>475</v>
      </c>
      <c r="X87" s="130">
        <v>475</v>
      </c>
      <c r="Y87" s="130">
        <v>475</v>
      </c>
      <c r="Z87" s="130">
        <v>475</v>
      </c>
      <c r="AA87" s="130">
        <v>475</v>
      </c>
      <c r="AB87" s="130">
        <v>475</v>
      </c>
      <c r="AC87" s="130">
        <v>475</v>
      </c>
      <c r="AD87" s="130">
        <v>475</v>
      </c>
      <c r="AE87" s="130">
        <v>475</v>
      </c>
      <c r="AF87" s="130">
        <v>475</v>
      </c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8"/>
    </row>
    <row r="88" spans="3:43" x14ac:dyDescent="0.35">
      <c r="C88" s="19"/>
      <c r="D88" s="142">
        <v>28</v>
      </c>
      <c r="E88" s="11" t="s">
        <v>324</v>
      </c>
      <c r="F88" s="11" t="s">
        <v>335</v>
      </c>
      <c r="G88" s="11" t="s">
        <v>346</v>
      </c>
      <c r="H88" s="11" t="s">
        <v>20</v>
      </c>
      <c r="I88" s="116">
        <f t="shared" si="4"/>
        <v>1800</v>
      </c>
      <c r="J88" s="11">
        <f t="shared" si="4"/>
        <v>2025</v>
      </c>
      <c r="K88" s="137"/>
      <c r="L88" s="137"/>
      <c r="M88" s="137"/>
      <c r="N88" s="137"/>
      <c r="O88" s="137"/>
      <c r="P88" s="137"/>
      <c r="Q88" s="137"/>
      <c r="R88" s="130">
        <v>340</v>
      </c>
      <c r="S88" s="130">
        <v>340</v>
      </c>
      <c r="T88" s="130">
        <v>340</v>
      </c>
      <c r="U88" s="130">
        <v>340</v>
      </c>
      <c r="V88" s="130">
        <v>340</v>
      </c>
      <c r="W88" s="130">
        <v>340</v>
      </c>
      <c r="X88" s="130">
        <v>340</v>
      </c>
      <c r="Y88" s="130">
        <v>340</v>
      </c>
      <c r="Z88" s="130">
        <v>340</v>
      </c>
      <c r="AA88" s="130">
        <v>340</v>
      </c>
      <c r="AB88" s="130">
        <v>340</v>
      </c>
      <c r="AC88" s="130">
        <v>340</v>
      </c>
      <c r="AD88" s="130">
        <v>340</v>
      </c>
      <c r="AE88" s="130">
        <v>340</v>
      </c>
      <c r="AF88" s="130">
        <v>340</v>
      </c>
      <c r="AG88" s="130">
        <v>340</v>
      </c>
      <c r="AH88" s="130">
        <v>340</v>
      </c>
      <c r="AI88" s="130">
        <v>340</v>
      </c>
      <c r="AJ88" s="130">
        <v>340</v>
      </c>
      <c r="AK88" s="130">
        <v>340</v>
      </c>
      <c r="AL88" s="130">
        <v>340</v>
      </c>
      <c r="AM88" s="130">
        <v>340</v>
      </c>
      <c r="AN88" s="130">
        <v>340</v>
      </c>
      <c r="AO88" s="130">
        <v>340</v>
      </c>
      <c r="AP88" s="130">
        <v>340</v>
      </c>
      <c r="AQ88" s="138"/>
    </row>
    <row r="89" spans="3:43" x14ac:dyDescent="0.35">
      <c r="C89" s="19"/>
      <c r="D89" s="142">
        <v>29</v>
      </c>
      <c r="E89" s="11" t="s">
        <v>347</v>
      </c>
      <c r="F89" s="11" t="s">
        <v>335</v>
      </c>
      <c r="G89" s="11" t="s">
        <v>348</v>
      </c>
      <c r="H89" s="11" t="s">
        <v>20</v>
      </c>
      <c r="I89" s="116">
        <f t="shared" si="4"/>
        <v>55</v>
      </c>
      <c r="J89" s="11">
        <f t="shared" si="4"/>
        <v>2025</v>
      </c>
      <c r="K89" s="137"/>
      <c r="L89" s="137"/>
      <c r="M89" s="137"/>
      <c r="N89" s="137"/>
      <c r="O89" s="137"/>
      <c r="P89" s="137"/>
      <c r="Q89" s="137"/>
      <c r="R89" s="130">
        <v>340</v>
      </c>
      <c r="S89" s="130">
        <v>340</v>
      </c>
      <c r="T89" s="130">
        <v>340</v>
      </c>
      <c r="U89" s="130">
        <v>340</v>
      </c>
      <c r="V89" s="130">
        <v>340</v>
      </c>
      <c r="W89" s="130">
        <v>340</v>
      </c>
      <c r="X89" s="130">
        <v>340</v>
      </c>
      <c r="Y89" s="130">
        <v>340</v>
      </c>
      <c r="Z89" s="130">
        <v>340</v>
      </c>
      <c r="AA89" s="130">
        <v>340</v>
      </c>
      <c r="AB89" s="130">
        <v>340</v>
      </c>
      <c r="AC89" s="130">
        <v>340</v>
      </c>
      <c r="AD89" s="130">
        <v>340</v>
      </c>
      <c r="AE89" s="130">
        <v>340</v>
      </c>
      <c r="AF89" s="130">
        <v>340</v>
      </c>
      <c r="AG89" s="130">
        <v>340</v>
      </c>
      <c r="AH89" s="130">
        <v>340</v>
      </c>
      <c r="AI89" s="130">
        <v>340</v>
      </c>
      <c r="AJ89" s="130">
        <v>340</v>
      </c>
      <c r="AK89" s="130">
        <v>340</v>
      </c>
      <c r="AL89" s="130">
        <v>340</v>
      </c>
      <c r="AM89" s="130">
        <v>340</v>
      </c>
      <c r="AN89" s="130">
        <v>340</v>
      </c>
      <c r="AO89" s="130">
        <v>340</v>
      </c>
      <c r="AP89" s="130">
        <v>340</v>
      </c>
      <c r="AQ89" s="138"/>
    </row>
    <row r="90" spans="3:43" x14ac:dyDescent="0.35">
      <c r="C90" s="19"/>
      <c r="D90" s="142">
        <v>30</v>
      </c>
      <c r="E90" s="11" t="s">
        <v>347</v>
      </c>
      <c r="F90" s="11" t="s">
        <v>335</v>
      </c>
      <c r="G90" s="11" t="s">
        <v>349</v>
      </c>
      <c r="H90" s="11" t="s">
        <v>20</v>
      </c>
      <c r="I90" s="116">
        <f t="shared" si="4"/>
        <v>25</v>
      </c>
      <c r="J90" s="11">
        <f t="shared" si="4"/>
        <v>2025</v>
      </c>
      <c r="K90" s="137"/>
      <c r="L90" s="137"/>
      <c r="M90" s="137"/>
      <c r="N90" s="137"/>
      <c r="O90" s="137"/>
      <c r="P90" s="137"/>
      <c r="Q90" s="137"/>
      <c r="R90" s="130">
        <v>340</v>
      </c>
      <c r="S90" s="130">
        <v>340</v>
      </c>
      <c r="T90" s="130">
        <v>340</v>
      </c>
      <c r="U90" s="130">
        <v>340</v>
      </c>
      <c r="V90" s="130">
        <v>340</v>
      </c>
      <c r="W90" s="130">
        <v>340</v>
      </c>
      <c r="X90" s="130">
        <v>340</v>
      </c>
      <c r="Y90" s="130">
        <v>340</v>
      </c>
      <c r="Z90" s="130">
        <v>340</v>
      </c>
      <c r="AA90" s="130">
        <v>340</v>
      </c>
      <c r="AB90" s="130">
        <v>340</v>
      </c>
      <c r="AC90" s="130">
        <v>340</v>
      </c>
      <c r="AD90" s="130">
        <v>340</v>
      </c>
      <c r="AE90" s="130">
        <v>340</v>
      </c>
      <c r="AF90" s="130">
        <v>340</v>
      </c>
      <c r="AG90" s="130">
        <v>340</v>
      </c>
      <c r="AH90" s="130">
        <v>340</v>
      </c>
      <c r="AI90" s="130">
        <v>340</v>
      </c>
      <c r="AJ90" s="130">
        <v>340</v>
      </c>
      <c r="AK90" s="130">
        <v>340</v>
      </c>
      <c r="AL90" s="130">
        <v>340</v>
      </c>
      <c r="AM90" s="130">
        <v>340</v>
      </c>
      <c r="AN90" s="130">
        <v>340</v>
      </c>
      <c r="AO90" s="130">
        <v>340</v>
      </c>
      <c r="AP90" s="130">
        <v>340</v>
      </c>
      <c r="AQ90" s="138"/>
    </row>
    <row r="91" spans="3:43" x14ac:dyDescent="0.35">
      <c r="C91" s="19"/>
      <c r="D91" s="142">
        <v>31</v>
      </c>
      <c r="E91" s="11" t="s">
        <v>350</v>
      </c>
      <c r="F91" s="11" t="s">
        <v>351</v>
      </c>
      <c r="G91" s="11" t="s">
        <v>352</v>
      </c>
      <c r="H91" s="11" t="s">
        <v>17</v>
      </c>
      <c r="I91" s="116">
        <f t="shared" si="4"/>
        <v>240</v>
      </c>
      <c r="J91" s="11">
        <f t="shared" si="4"/>
        <v>2025</v>
      </c>
      <c r="K91" s="137"/>
      <c r="L91" s="137"/>
      <c r="M91" s="137"/>
      <c r="N91" s="137"/>
      <c r="O91" s="137"/>
      <c r="P91" s="137"/>
      <c r="Q91" s="137"/>
      <c r="R91" s="130">
        <v>340</v>
      </c>
      <c r="S91" s="130">
        <v>340</v>
      </c>
      <c r="T91" s="130">
        <v>340</v>
      </c>
      <c r="U91" s="130">
        <v>340</v>
      </c>
      <c r="V91" s="130">
        <v>340</v>
      </c>
      <c r="W91" s="130">
        <v>340</v>
      </c>
      <c r="X91" s="130">
        <v>340</v>
      </c>
      <c r="Y91" s="130">
        <v>340</v>
      </c>
      <c r="Z91" s="130">
        <v>340</v>
      </c>
      <c r="AA91" s="130">
        <v>340</v>
      </c>
      <c r="AB91" s="130">
        <v>340</v>
      </c>
      <c r="AC91" s="130">
        <v>340</v>
      </c>
      <c r="AD91" s="130">
        <v>340</v>
      </c>
      <c r="AE91" s="130">
        <v>340</v>
      </c>
      <c r="AF91" s="130">
        <v>340</v>
      </c>
      <c r="AG91" s="130">
        <v>340</v>
      </c>
      <c r="AH91" s="130">
        <v>340</v>
      </c>
      <c r="AI91" s="130">
        <v>340</v>
      </c>
      <c r="AJ91" s="130">
        <v>340</v>
      </c>
      <c r="AK91" s="130">
        <v>340</v>
      </c>
      <c r="AL91" s="130">
        <v>340</v>
      </c>
      <c r="AM91" s="130">
        <v>340</v>
      </c>
      <c r="AN91" s="130">
        <v>340</v>
      </c>
      <c r="AO91" s="130">
        <v>340</v>
      </c>
      <c r="AP91" s="130">
        <v>340</v>
      </c>
      <c r="AQ91" s="138"/>
    </row>
    <row r="92" spans="3:43" x14ac:dyDescent="0.35">
      <c r="C92" s="19"/>
      <c r="D92" s="142">
        <v>32</v>
      </c>
      <c r="E92" s="11" t="s">
        <v>302</v>
      </c>
      <c r="F92" s="11" t="s">
        <v>353</v>
      </c>
      <c r="G92" s="11" t="s">
        <v>354</v>
      </c>
      <c r="H92" s="11" t="s">
        <v>20</v>
      </c>
      <c r="I92" s="116">
        <f t="shared" si="4"/>
        <v>560</v>
      </c>
      <c r="J92" s="11">
        <f t="shared" si="4"/>
        <v>2025</v>
      </c>
      <c r="K92" s="137"/>
      <c r="L92" s="137"/>
      <c r="M92" s="137"/>
      <c r="N92" s="137"/>
      <c r="O92" s="137"/>
      <c r="P92" s="137"/>
      <c r="Q92" s="137"/>
      <c r="R92" s="130">
        <v>340</v>
      </c>
      <c r="S92" s="130">
        <v>340</v>
      </c>
      <c r="T92" s="130">
        <v>340</v>
      </c>
      <c r="U92" s="130">
        <v>340</v>
      </c>
      <c r="V92" s="130">
        <v>340</v>
      </c>
      <c r="W92" s="130">
        <v>340</v>
      </c>
      <c r="X92" s="130">
        <v>340</v>
      </c>
      <c r="Y92" s="130">
        <v>340</v>
      </c>
      <c r="Z92" s="130">
        <v>340</v>
      </c>
      <c r="AA92" s="130">
        <v>340</v>
      </c>
      <c r="AB92" s="130">
        <v>340</v>
      </c>
      <c r="AC92" s="130">
        <v>340</v>
      </c>
      <c r="AD92" s="130">
        <v>340</v>
      </c>
      <c r="AE92" s="130">
        <v>340</v>
      </c>
      <c r="AF92" s="130">
        <v>340</v>
      </c>
      <c r="AG92" s="130">
        <v>340</v>
      </c>
      <c r="AH92" s="130">
        <v>340</v>
      </c>
      <c r="AI92" s="130">
        <v>340</v>
      </c>
      <c r="AJ92" s="130">
        <v>340</v>
      </c>
      <c r="AK92" s="130">
        <v>340</v>
      </c>
      <c r="AL92" s="130">
        <v>340</v>
      </c>
      <c r="AM92" s="130">
        <v>340</v>
      </c>
      <c r="AN92" s="130">
        <v>340</v>
      </c>
      <c r="AO92" s="130">
        <v>340</v>
      </c>
      <c r="AP92" s="130">
        <v>340</v>
      </c>
      <c r="AQ92" s="138"/>
    </row>
    <row r="93" spans="3:43" x14ac:dyDescent="0.35">
      <c r="C93" s="19"/>
      <c r="D93" s="142">
        <v>33</v>
      </c>
      <c r="E93" s="11" t="s">
        <v>355</v>
      </c>
      <c r="F93" s="11" t="s">
        <v>356</v>
      </c>
      <c r="G93" s="11" t="s">
        <v>357</v>
      </c>
      <c r="H93" s="11" t="s">
        <v>17</v>
      </c>
      <c r="I93" s="116">
        <f t="shared" si="4"/>
        <v>11178</v>
      </c>
      <c r="J93" s="11">
        <f t="shared" si="4"/>
        <v>2025</v>
      </c>
      <c r="K93" s="137"/>
      <c r="L93" s="137"/>
      <c r="M93" s="137"/>
      <c r="N93" s="137"/>
      <c r="O93" s="137"/>
      <c r="P93" s="137"/>
      <c r="Q93" s="137"/>
      <c r="R93" s="130">
        <v>340</v>
      </c>
      <c r="S93" s="130">
        <v>340</v>
      </c>
      <c r="T93" s="130">
        <v>340</v>
      </c>
      <c r="U93" s="130">
        <v>340</v>
      </c>
      <c r="V93" s="130">
        <v>340</v>
      </c>
      <c r="W93" s="130">
        <v>340</v>
      </c>
      <c r="X93" s="130">
        <v>340</v>
      </c>
      <c r="Y93" s="130">
        <v>340</v>
      </c>
      <c r="Z93" s="130">
        <v>340</v>
      </c>
      <c r="AA93" s="130">
        <v>340</v>
      </c>
      <c r="AB93" s="130">
        <v>340</v>
      </c>
      <c r="AC93" s="130">
        <v>340</v>
      </c>
      <c r="AD93" s="130">
        <v>340</v>
      </c>
      <c r="AE93" s="130">
        <v>340</v>
      </c>
      <c r="AF93" s="130">
        <v>340</v>
      </c>
      <c r="AG93" s="130">
        <v>340</v>
      </c>
      <c r="AH93" s="130">
        <v>340</v>
      </c>
      <c r="AI93" s="130">
        <v>340</v>
      </c>
      <c r="AJ93" s="130">
        <v>340</v>
      </c>
      <c r="AK93" s="130">
        <v>340</v>
      </c>
      <c r="AL93" s="130">
        <v>340</v>
      </c>
      <c r="AM93" s="130">
        <v>340</v>
      </c>
      <c r="AN93" s="130">
        <v>340</v>
      </c>
      <c r="AO93" s="130">
        <v>340</v>
      </c>
      <c r="AP93" s="130">
        <v>340</v>
      </c>
      <c r="AQ93" s="138"/>
    </row>
    <row r="94" spans="3:43" x14ac:dyDescent="0.35">
      <c r="C94" s="19"/>
      <c r="D94" s="142">
        <v>34</v>
      </c>
      <c r="E94" s="11" t="s">
        <v>355</v>
      </c>
      <c r="F94" s="11" t="s">
        <v>356</v>
      </c>
      <c r="G94" s="11" t="s">
        <v>357</v>
      </c>
      <c r="H94" s="11" t="s">
        <v>20</v>
      </c>
      <c r="I94" s="116">
        <f t="shared" si="4"/>
        <v>7790</v>
      </c>
      <c r="J94" s="11">
        <f t="shared" si="4"/>
        <v>2025</v>
      </c>
      <c r="K94" s="137"/>
      <c r="L94" s="137"/>
      <c r="M94" s="137"/>
      <c r="N94" s="137"/>
      <c r="O94" s="137"/>
      <c r="P94" s="137"/>
      <c r="Q94" s="137"/>
      <c r="R94" s="130">
        <v>340</v>
      </c>
      <c r="S94" s="130">
        <v>340</v>
      </c>
      <c r="T94" s="130">
        <v>340</v>
      </c>
      <c r="U94" s="130">
        <v>340</v>
      </c>
      <c r="V94" s="130">
        <v>340</v>
      </c>
      <c r="W94" s="130">
        <v>340</v>
      </c>
      <c r="X94" s="130">
        <v>340</v>
      </c>
      <c r="Y94" s="130">
        <v>340</v>
      </c>
      <c r="Z94" s="130">
        <v>340</v>
      </c>
      <c r="AA94" s="130">
        <v>340</v>
      </c>
      <c r="AB94" s="130">
        <v>340</v>
      </c>
      <c r="AC94" s="130">
        <v>340</v>
      </c>
      <c r="AD94" s="130">
        <v>340</v>
      </c>
      <c r="AE94" s="130">
        <v>340</v>
      </c>
      <c r="AF94" s="130">
        <v>340</v>
      </c>
      <c r="AG94" s="130">
        <v>340</v>
      </c>
      <c r="AH94" s="130">
        <v>340</v>
      </c>
      <c r="AI94" s="130">
        <v>340</v>
      </c>
      <c r="AJ94" s="130">
        <v>340</v>
      </c>
      <c r="AK94" s="130">
        <v>340</v>
      </c>
      <c r="AL94" s="130">
        <v>340</v>
      </c>
      <c r="AM94" s="130">
        <v>340</v>
      </c>
      <c r="AN94" s="130">
        <v>340</v>
      </c>
      <c r="AO94" s="130">
        <v>340</v>
      </c>
      <c r="AP94" s="130">
        <v>340</v>
      </c>
      <c r="AQ94" s="138"/>
    </row>
    <row r="95" spans="3:43" ht="15" thickBot="1" x14ac:dyDescent="0.4">
      <c r="C95" s="19"/>
      <c r="D95" s="142">
        <v>35</v>
      </c>
      <c r="E95" s="128" t="s">
        <v>358</v>
      </c>
      <c r="F95" s="128" t="s">
        <v>335</v>
      </c>
      <c r="G95" s="128" t="s">
        <v>359</v>
      </c>
      <c r="H95" s="128" t="s">
        <v>307</v>
      </c>
      <c r="I95" s="48">
        <f t="shared" si="4"/>
        <v>2000</v>
      </c>
      <c r="J95" s="128">
        <f t="shared" si="4"/>
        <v>2025</v>
      </c>
      <c r="K95" s="139"/>
      <c r="L95" s="139"/>
      <c r="M95" s="139"/>
      <c r="N95" s="139"/>
      <c r="O95" s="139"/>
      <c r="P95" s="139"/>
      <c r="Q95" s="139"/>
      <c r="R95" s="140">
        <v>475</v>
      </c>
      <c r="S95" s="140">
        <v>475</v>
      </c>
      <c r="T95" s="140">
        <v>475</v>
      </c>
      <c r="U95" s="140">
        <v>475</v>
      </c>
      <c r="V95" s="140">
        <v>475</v>
      </c>
      <c r="W95" s="140">
        <v>475</v>
      </c>
      <c r="X95" s="140">
        <v>475</v>
      </c>
      <c r="Y95" s="140">
        <v>475</v>
      </c>
      <c r="Z95" s="140">
        <v>475</v>
      </c>
      <c r="AA95" s="140">
        <v>475</v>
      </c>
      <c r="AB95" s="140">
        <v>475</v>
      </c>
      <c r="AC95" s="140">
        <v>475</v>
      </c>
      <c r="AD95" s="140">
        <v>475</v>
      </c>
      <c r="AE95" s="140">
        <v>475</v>
      </c>
      <c r="AF95" s="140">
        <v>475</v>
      </c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1"/>
    </row>
    <row r="96" spans="3:43" ht="15.5" thickTop="1" thickBot="1" x14ac:dyDescent="0.4">
      <c r="D96" s="124"/>
      <c r="E96" s="125"/>
      <c r="F96" s="125"/>
      <c r="G96" s="125"/>
      <c r="H96" s="125" t="s">
        <v>30</v>
      </c>
      <c r="I96" s="126">
        <f>SUM(I68:I95)</f>
        <v>80993</v>
      </c>
      <c r="J96" s="125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7"/>
    </row>
    <row r="99" spans="2:43" ht="23.2" x14ac:dyDescent="0.55000000000000004">
      <c r="E99" s="117" t="s">
        <v>361</v>
      </c>
    </row>
    <row r="100" spans="2:43" ht="15" thickBot="1" x14ac:dyDescent="0.4">
      <c r="B100" s="149" t="s">
        <v>393</v>
      </c>
    </row>
    <row r="101" spans="2:43" x14ac:dyDescent="0.35">
      <c r="C101" s="19"/>
      <c r="D101" s="118" t="s">
        <v>296</v>
      </c>
      <c r="E101" s="119" t="s">
        <v>11</v>
      </c>
      <c r="F101" s="119" t="s">
        <v>297</v>
      </c>
      <c r="G101" s="119" t="s">
        <v>13</v>
      </c>
      <c r="H101" s="119" t="s">
        <v>298</v>
      </c>
      <c r="I101" s="119" t="s">
        <v>299</v>
      </c>
      <c r="J101" s="119" t="s">
        <v>300</v>
      </c>
      <c r="K101" s="119">
        <v>2018</v>
      </c>
      <c r="L101" s="119">
        <v>2019</v>
      </c>
      <c r="M101" s="119">
        <v>2020</v>
      </c>
      <c r="N101" s="119">
        <v>2021</v>
      </c>
      <c r="O101" s="119">
        <v>2022</v>
      </c>
      <c r="P101" s="119">
        <v>2023</v>
      </c>
      <c r="Q101" s="119">
        <v>2024</v>
      </c>
      <c r="R101" s="119">
        <v>2025</v>
      </c>
      <c r="S101" s="119">
        <v>2026</v>
      </c>
      <c r="T101" s="119">
        <v>2027</v>
      </c>
      <c r="U101" s="119">
        <v>2028</v>
      </c>
      <c r="V101" s="119">
        <v>2029</v>
      </c>
      <c r="W101" s="119">
        <v>2030</v>
      </c>
      <c r="X101" s="119">
        <v>2031</v>
      </c>
      <c r="Y101" s="119">
        <v>2032</v>
      </c>
      <c r="Z101" s="119">
        <v>2033</v>
      </c>
      <c r="AA101" s="119">
        <v>2034</v>
      </c>
      <c r="AB101" s="119">
        <v>2035</v>
      </c>
      <c r="AC101" s="119">
        <v>2036</v>
      </c>
      <c r="AD101" s="119">
        <v>2037</v>
      </c>
      <c r="AE101" s="119">
        <v>2038</v>
      </c>
      <c r="AF101" s="119">
        <v>2039</v>
      </c>
      <c r="AG101" s="119">
        <v>2040</v>
      </c>
      <c r="AH101" s="119">
        <v>2041</v>
      </c>
      <c r="AI101" s="119">
        <v>2042</v>
      </c>
      <c r="AJ101" s="119">
        <v>2043</v>
      </c>
      <c r="AK101" s="119">
        <v>2044</v>
      </c>
      <c r="AL101" s="119">
        <v>2045</v>
      </c>
      <c r="AM101" s="119">
        <v>2046</v>
      </c>
      <c r="AN101" s="119">
        <v>2047</v>
      </c>
      <c r="AO101" s="119">
        <v>2048</v>
      </c>
      <c r="AP101" s="119">
        <v>2049</v>
      </c>
      <c r="AQ101" s="120">
        <v>2050</v>
      </c>
    </row>
    <row r="102" spans="2:43" x14ac:dyDescent="0.35">
      <c r="B102" s="149"/>
      <c r="C102" s="19"/>
      <c r="D102" s="142">
        <v>1</v>
      </c>
      <c r="E102" s="143" t="s">
        <v>32</v>
      </c>
      <c r="F102" s="143" t="s">
        <v>301</v>
      </c>
      <c r="G102" s="143" t="s">
        <v>33</v>
      </c>
      <c r="H102" s="143" t="s">
        <v>3</v>
      </c>
      <c r="I102" s="144">
        <v>56000</v>
      </c>
      <c r="J102" s="143">
        <v>2022</v>
      </c>
      <c r="K102" s="146">
        <f t="shared" ref="K102:AQ102" si="5">K20*K61</f>
        <v>0</v>
      </c>
      <c r="L102" s="146">
        <f t="shared" si="5"/>
        <v>0</v>
      </c>
      <c r="M102" s="146">
        <f t="shared" si="5"/>
        <v>0</v>
      </c>
      <c r="N102" s="146">
        <f t="shared" si="5"/>
        <v>0</v>
      </c>
      <c r="O102" s="146">
        <f t="shared" si="5"/>
        <v>22610000</v>
      </c>
      <c r="P102" s="146">
        <f t="shared" si="5"/>
        <v>22610000</v>
      </c>
      <c r="Q102" s="146">
        <f t="shared" si="5"/>
        <v>22610000</v>
      </c>
      <c r="R102" s="146">
        <f t="shared" si="5"/>
        <v>22610000</v>
      </c>
      <c r="S102" s="146">
        <f t="shared" si="5"/>
        <v>22610000</v>
      </c>
      <c r="T102" s="146">
        <f t="shared" si="5"/>
        <v>22610000</v>
      </c>
      <c r="U102" s="146">
        <f t="shared" si="5"/>
        <v>22610000</v>
      </c>
      <c r="V102" s="146">
        <f t="shared" si="5"/>
        <v>22610000</v>
      </c>
      <c r="W102" s="146">
        <f t="shared" si="5"/>
        <v>22610000</v>
      </c>
      <c r="X102" s="146">
        <f t="shared" si="5"/>
        <v>22610000</v>
      </c>
      <c r="Y102" s="146">
        <f t="shared" si="5"/>
        <v>22610000</v>
      </c>
      <c r="Z102" s="146">
        <f t="shared" si="5"/>
        <v>22610000</v>
      </c>
      <c r="AA102" s="146">
        <f t="shared" si="5"/>
        <v>22610000</v>
      </c>
      <c r="AB102" s="146">
        <f t="shared" si="5"/>
        <v>22610000</v>
      </c>
      <c r="AC102" s="146">
        <f t="shared" si="5"/>
        <v>22610000</v>
      </c>
      <c r="AD102" s="146">
        <f t="shared" si="5"/>
        <v>0</v>
      </c>
      <c r="AE102" s="146">
        <f t="shared" si="5"/>
        <v>0</v>
      </c>
      <c r="AF102" s="146">
        <f t="shared" si="5"/>
        <v>0</v>
      </c>
      <c r="AG102" s="146">
        <f t="shared" si="5"/>
        <v>0</v>
      </c>
      <c r="AH102" s="146">
        <f t="shared" si="5"/>
        <v>0</v>
      </c>
      <c r="AI102" s="146">
        <f t="shared" si="5"/>
        <v>0</v>
      </c>
      <c r="AJ102" s="146">
        <f t="shared" si="5"/>
        <v>0</v>
      </c>
      <c r="AK102" s="146">
        <f t="shared" si="5"/>
        <v>0</v>
      </c>
      <c r="AL102" s="146">
        <f t="shared" si="5"/>
        <v>0</v>
      </c>
      <c r="AM102" s="146">
        <f t="shared" si="5"/>
        <v>0</v>
      </c>
      <c r="AN102" s="146">
        <f t="shared" si="5"/>
        <v>0</v>
      </c>
      <c r="AO102" s="146">
        <f t="shared" si="5"/>
        <v>0</v>
      </c>
      <c r="AP102" s="146">
        <f t="shared" si="5"/>
        <v>0</v>
      </c>
      <c r="AQ102" s="147">
        <f t="shared" si="5"/>
        <v>0</v>
      </c>
    </row>
    <row r="103" spans="2:43" x14ac:dyDescent="0.35">
      <c r="C103" s="19"/>
      <c r="D103" s="142">
        <v>2</v>
      </c>
      <c r="E103" s="143" t="s">
        <v>302</v>
      </c>
      <c r="F103" s="143" t="s">
        <v>303</v>
      </c>
      <c r="G103" s="143" t="s">
        <v>304</v>
      </c>
      <c r="H103" s="143" t="s">
        <v>20</v>
      </c>
      <c r="I103" s="144">
        <v>60</v>
      </c>
      <c r="J103" s="143">
        <v>2019</v>
      </c>
      <c r="K103" s="146">
        <f t="shared" ref="K103:AQ103" si="6">K21*K62</f>
        <v>0</v>
      </c>
      <c r="L103" s="146">
        <f t="shared" si="6"/>
        <v>0</v>
      </c>
      <c r="M103" s="146">
        <f t="shared" si="6"/>
        <v>10787.52</v>
      </c>
      <c r="N103" s="146">
        <f t="shared" si="6"/>
        <v>11951.258664385705</v>
      </c>
      <c r="O103" s="146">
        <f t="shared" si="6"/>
        <v>12632.002143690663</v>
      </c>
      <c r="P103" s="146">
        <f t="shared" si="6"/>
        <v>13114.997328771407</v>
      </c>
      <c r="Q103" s="146">
        <f t="shared" si="6"/>
        <v>13489.637499943859</v>
      </c>
      <c r="R103" s="146">
        <f t="shared" si="6"/>
        <v>13795.740808076365</v>
      </c>
      <c r="S103" s="146">
        <f t="shared" si="6"/>
        <v>14054.547467451946</v>
      </c>
      <c r="T103" s="146">
        <f t="shared" si="6"/>
        <v>14278.73599315711</v>
      </c>
      <c r="U103" s="146">
        <f t="shared" si="6"/>
        <v>14476.484287381327</v>
      </c>
      <c r="V103" s="146">
        <f t="shared" si="6"/>
        <v>14653.376164329564</v>
      </c>
      <c r="W103" s="146">
        <f t="shared" si="6"/>
        <v>14813.394331406642</v>
      </c>
      <c r="X103" s="146">
        <f t="shared" si="6"/>
        <v>14959.47947246207</v>
      </c>
      <c r="Y103" s="146">
        <f t="shared" si="6"/>
        <v>15093.864775229324</v>
      </c>
      <c r="Z103" s="146">
        <f t="shared" si="6"/>
        <v>15218.286131837651</v>
      </c>
      <c r="AA103" s="146">
        <f t="shared" si="6"/>
        <v>15334.119643634522</v>
      </c>
      <c r="AB103" s="146">
        <f t="shared" si="6"/>
        <v>15442.474657542814</v>
      </c>
      <c r="AC103" s="146">
        <f t="shared" si="6"/>
        <v>15544.258547602862</v>
      </c>
      <c r="AD103" s="146">
        <f t="shared" si="6"/>
        <v>15640.222951767029</v>
      </c>
      <c r="AE103" s="146">
        <f t="shared" si="6"/>
        <v>15730.99749090212</v>
      </c>
      <c r="AF103" s="146">
        <f t="shared" si="6"/>
        <v>15817.114828715266</v>
      </c>
      <c r="AG103" s="146">
        <f t="shared" si="6"/>
        <v>15899.029611142611</v>
      </c>
      <c r="AH103" s="146">
        <f t="shared" si="6"/>
        <v>15977.132995792344</v>
      </c>
      <c r="AI103" s="146">
        <f t="shared" si="6"/>
        <v>16051.763949007767</v>
      </c>
      <c r="AJ103" s="146">
        <f t="shared" si="6"/>
        <v>16123.218136847772</v>
      </c>
      <c r="AK103" s="158">
        <f t="shared" si="6"/>
        <v>0</v>
      </c>
      <c r="AL103" s="158">
        <f t="shared" si="6"/>
        <v>0</v>
      </c>
      <c r="AM103" s="146">
        <f t="shared" si="6"/>
        <v>0</v>
      </c>
      <c r="AN103" s="146">
        <f t="shared" si="6"/>
        <v>0</v>
      </c>
      <c r="AO103" s="146">
        <f t="shared" si="6"/>
        <v>0</v>
      </c>
      <c r="AP103" s="146">
        <f t="shared" si="6"/>
        <v>0</v>
      </c>
      <c r="AQ103" s="147">
        <f t="shared" si="6"/>
        <v>0</v>
      </c>
    </row>
    <row r="104" spans="2:43" x14ac:dyDescent="0.35">
      <c r="C104" s="19"/>
      <c r="D104" s="142">
        <v>3</v>
      </c>
      <c r="E104" s="143" t="s">
        <v>305</v>
      </c>
      <c r="F104" s="143"/>
      <c r="G104" s="143" t="s">
        <v>277</v>
      </c>
      <c r="H104" s="143" t="s">
        <v>20</v>
      </c>
      <c r="I104" s="144">
        <v>500</v>
      </c>
      <c r="J104" s="143">
        <v>2019</v>
      </c>
      <c r="K104" s="146">
        <f t="shared" ref="K104:AQ104" si="7">K22*K63</f>
        <v>0</v>
      </c>
      <c r="L104" s="146">
        <f t="shared" si="7"/>
        <v>0</v>
      </c>
      <c r="M104" s="146">
        <f t="shared" si="7"/>
        <v>89896.000000000015</v>
      </c>
      <c r="N104" s="146">
        <f t="shared" si="7"/>
        <v>99593.822203214193</v>
      </c>
      <c r="O104" s="146">
        <f t="shared" si="7"/>
        <v>105266.68453075553</v>
      </c>
      <c r="P104" s="146">
        <f t="shared" si="7"/>
        <v>109291.6444064284</v>
      </c>
      <c r="Q104" s="146">
        <f t="shared" si="7"/>
        <v>112413.6458328655</v>
      </c>
      <c r="R104" s="146">
        <f t="shared" si="7"/>
        <v>114964.50673396973</v>
      </c>
      <c r="S104" s="146">
        <f t="shared" si="7"/>
        <v>117121.22889543288</v>
      </c>
      <c r="T104" s="146">
        <f t="shared" si="7"/>
        <v>118989.46660964258</v>
      </c>
      <c r="U104" s="146">
        <f t="shared" si="7"/>
        <v>120637.36906151104</v>
      </c>
      <c r="V104" s="146">
        <f t="shared" si="7"/>
        <v>122111.46803607969</v>
      </c>
      <c r="W104" s="146">
        <f t="shared" si="7"/>
        <v>123444.952761722</v>
      </c>
      <c r="X104" s="146">
        <f t="shared" si="7"/>
        <v>124662.32893718392</v>
      </c>
      <c r="Y104" s="146">
        <f t="shared" si="7"/>
        <v>125782.20646024437</v>
      </c>
      <c r="Z104" s="146">
        <f t="shared" si="7"/>
        <v>126819.05109864709</v>
      </c>
      <c r="AA104" s="146">
        <f t="shared" si="7"/>
        <v>127784.33036362103</v>
      </c>
      <c r="AB104" s="146">
        <f t="shared" si="7"/>
        <v>128687.28881285679</v>
      </c>
      <c r="AC104" s="146">
        <f t="shared" si="7"/>
        <v>129535.48789669054</v>
      </c>
      <c r="AD104" s="146">
        <f t="shared" si="7"/>
        <v>130335.19126472525</v>
      </c>
      <c r="AE104" s="146">
        <f t="shared" si="7"/>
        <v>131091.64575751769</v>
      </c>
      <c r="AF104" s="146">
        <f t="shared" si="7"/>
        <v>131809.29023929388</v>
      </c>
      <c r="AG104" s="146">
        <f t="shared" si="7"/>
        <v>132491.91342618843</v>
      </c>
      <c r="AH104" s="146">
        <f t="shared" si="7"/>
        <v>133142.77496493619</v>
      </c>
      <c r="AI104" s="146">
        <f t="shared" si="7"/>
        <v>133764.69957506473</v>
      </c>
      <c r="AJ104" s="146">
        <f t="shared" si="7"/>
        <v>134360.15114039811</v>
      </c>
      <c r="AK104" s="158">
        <f t="shared" si="7"/>
        <v>0</v>
      </c>
      <c r="AL104" s="158">
        <f t="shared" si="7"/>
        <v>0</v>
      </c>
      <c r="AM104" s="146">
        <f t="shared" si="7"/>
        <v>0</v>
      </c>
      <c r="AN104" s="146">
        <f t="shared" si="7"/>
        <v>0</v>
      </c>
      <c r="AO104" s="146">
        <f t="shared" si="7"/>
        <v>0</v>
      </c>
      <c r="AP104" s="146">
        <f t="shared" si="7"/>
        <v>0</v>
      </c>
      <c r="AQ104" s="147">
        <f t="shared" si="7"/>
        <v>0</v>
      </c>
    </row>
    <row r="105" spans="2:43" x14ac:dyDescent="0.35">
      <c r="C105" s="19"/>
      <c r="D105" s="142">
        <v>4</v>
      </c>
      <c r="E105" s="143" t="s">
        <v>19</v>
      </c>
      <c r="F105" s="143" t="s">
        <v>237</v>
      </c>
      <c r="G105" s="143" t="s">
        <v>306</v>
      </c>
      <c r="H105" s="143" t="s">
        <v>307</v>
      </c>
      <c r="I105" s="144">
        <v>33600</v>
      </c>
      <c r="J105" s="143">
        <v>2021</v>
      </c>
      <c r="K105" s="146">
        <f t="shared" ref="K105:AQ105" si="8">K23*K64</f>
        <v>0</v>
      </c>
      <c r="L105" s="146">
        <f t="shared" si="8"/>
        <v>0</v>
      </c>
      <c r="M105" s="146">
        <f t="shared" si="8"/>
        <v>0</v>
      </c>
      <c r="N105" s="146">
        <f t="shared" si="8"/>
        <v>0</v>
      </c>
      <c r="O105" s="146">
        <f t="shared" si="8"/>
        <v>4865481.5999999996</v>
      </c>
      <c r="P105" s="146">
        <f t="shared" si="8"/>
        <v>7592617.611762871</v>
      </c>
      <c r="Q105" s="146">
        <f t="shared" si="8"/>
        <v>9187889.9130103998</v>
      </c>
      <c r="R105" s="146">
        <f t="shared" si="8"/>
        <v>10319753.623525742</v>
      </c>
      <c r="S105" s="146">
        <f t="shared" si="8"/>
        <v>11197695.324291281</v>
      </c>
      <c r="T105" s="146">
        <f t="shared" si="8"/>
        <v>11424000</v>
      </c>
      <c r="U105" s="146">
        <f t="shared" si="8"/>
        <v>11424000</v>
      </c>
      <c r="V105" s="146">
        <f t="shared" si="8"/>
        <v>11424000</v>
      </c>
      <c r="W105" s="146">
        <f t="shared" si="8"/>
        <v>11424000</v>
      </c>
      <c r="X105" s="146">
        <f t="shared" si="8"/>
        <v>11424000</v>
      </c>
      <c r="Y105" s="146">
        <f t="shared" si="8"/>
        <v>11424000</v>
      </c>
      <c r="Z105" s="146">
        <f t="shared" si="8"/>
        <v>11424000</v>
      </c>
      <c r="AA105" s="146">
        <f t="shared" si="8"/>
        <v>11424000</v>
      </c>
      <c r="AB105" s="146">
        <f t="shared" si="8"/>
        <v>11424000</v>
      </c>
      <c r="AC105" s="146">
        <f t="shared" si="8"/>
        <v>11424000</v>
      </c>
      <c r="AD105" s="146">
        <f t="shared" si="8"/>
        <v>11424000</v>
      </c>
      <c r="AE105" s="146">
        <f t="shared" si="8"/>
        <v>11424000</v>
      </c>
      <c r="AF105" s="146">
        <f t="shared" si="8"/>
        <v>11424000</v>
      </c>
      <c r="AG105" s="146">
        <f t="shared" si="8"/>
        <v>11424000</v>
      </c>
      <c r="AH105" s="146">
        <f t="shared" si="8"/>
        <v>11424000</v>
      </c>
      <c r="AI105" s="146">
        <f t="shared" si="8"/>
        <v>11424000</v>
      </c>
      <c r="AJ105" s="146">
        <f t="shared" si="8"/>
        <v>11424000</v>
      </c>
      <c r="AK105" s="146">
        <f t="shared" si="8"/>
        <v>11424000</v>
      </c>
      <c r="AL105" s="146">
        <f t="shared" si="8"/>
        <v>11424000</v>
      </c>
      <c r="AM105" s="158">
        <f t="shared" si="8"/>
        <v>0</v>
      </c>
      <c r="AN105" s="146">
        <f t="shared" si="8"/>
        <v>0</v>
      </c>
      <c r="AO105" s="146">
        <f t="shared" si="8"/>
        <v>0</v>
      </c>
      <c r="AP105" s="146">
        <f t="shared" si="8"/>
        <v>0</v>
      </c>
      <c r="AQ105" s="147">
        <f t="shared" si="8"/>
        <v>0</v>
      </c>
    </row>
    <row r="106" spans="2:43" x14ac:dyDescent="0.35">
      <c r="C106" s="19"/>
      <c r="D106" s="142">
        <v>5</v>
      </c>
      <c r="E106" s="143" t="s">
        <v>19</v>
      </c>
      <c r="F106" s="143" t="s">
        <v>308</v>
      </c>
      <c r="G106" s="143" t="s">
        <v>309</v>
      </c>
      <c r="H106" s="143" t="s">
        <v>307</v>
      </c>
      <c r="I106" s="144">
        <v>11600</v>
      </c>
      <c r="J106" s="143">
        <v>2021</v>
      </c>
      <c r="K106" s="146">
        <f t="shared" ref="K106:AQ106" si="9">K24*K65</f>
        <v>0</v>
      </c>
      <c r="L106" s="146">
        <f t="shared" si="9"/>
        <v>0</v>
      </c>
      <c r="M106" s="146">
        <f t="shared" si="9"/>
        <v>0</v>
      </c>
      <c r="N106" s="146">
        <f t="shared" si="9"/>
        <v>0</v>
      </c>
      <c r="O106" s="146">
        <f t="shared" si="9"/>
        <v>2346709</v>
      </c>
      <c r="P106" s="146">
        <f t="shared" si="9"/>
        <v>3662055.5883064964</v>
      </c>
      <c r="Q106" s="146">
        <f t="shared" si="9"/>
        <v>4431484.0179173062</v>
      </c>
      <c r="R106" s="146">
        <f t="shared" si="9"/>
        <v>4977402.1766129937</v>
      </c>
      <c r="S106" s="146">
        <f t="shared" si="9"/>
        <v>5400849.1979030957</v>
      </c>
      <c r="T106" s="146">
        <f t="shared" si="9"/>
        <v>5510000</v>
      </c>
      <c r="U106" s="146">
        <f t="shared" si="9"/>
        <v>5510000</v>
      </c>
      <c r="V106" s="146">
        <f t="shared" si="9"/>
        <v>5510000</v>
      </c>
      <c r="W106" s="146">
        <f t="shared" si="9"/>
        <v>5510000</v>
      </c>
      <c r="X106" s="146">
        <f t="shared" si="9"/>
        <v>5510000</v>
      </c>
      <c r="Y106" s="146">
        <f t="shared" si="9"/>
        <v>5510000</v>
      </c>
      <c r="Z106" s="146">
        <f t="shared" si="9"/>
        <v>5510000</v>
      </c>
      <c r="AA106" s="146">
        <f t="shared" si="9"/>
        <v>5510000</v>
      </c>
      <c r="AB106" s="146">
        <f t="shared" si="9"/>
        <v>5510000</v>
      </c>
      <c r="AC106" s="146">
        <f t="shared" si="9"/>
        <v>0</v>
      </c>
      <c r="AD106" s="146">
        <f t="shared" si="9"/>
        <v>0</v>
      </c>
      <c r="AE106" s="146">
        <f t="shared" si="9"/>
        <v>0</v>
      </c>
      <c r="AF106" s="146">
        <f t="shared" si="9"/>
        <v>0</v>
      </c>
      <c r="AG106" s="146">
        <f t="shared" si="9"/>
        <v>0</v>
      </c>
      <c r="AH106" s="146">
        <f t="shared" si="9"/>
        <v>0</v>
      </c>
      <c r="AI106" s="146">
        <f t="shared" si="9"/>
        <v>0</v>
      </c>
      <c r="AJ106" s="146">
        <f t="shared" si="9"/>
        <v>0</v>
      </c>
      <c r="AK106" s="146">
        <f t="shared" si="9"/>
        <v>0</v>
      </c>
      <c r="AL106" s="146">
        <f t="shared" si="9"/>
        <v>0</v>
      </c>
      <c r="AM106" s="146">
        <f t="shared" si="9"/>
        <v>0</v>
      </c>
      <c r="AN106" s="146">
        <f t="shared" si="9"/>
        <v>0</v>
      </c>
      <c r="AO106" s="146">
        <f t="shared" si="9"/>
        <v>0</v>
      </c>
      <c r="AP106" s="146">
        <f t="shared" si="9"/>
        <v>0</v>
      </c>
      <c r="AQ106" s="147">
        <f t="shared" si="9"/>
        <v>0</v>
      </c>
    </row>
    <row r="107" spans="2:43" x14ac:dyDescent="0.35">
      <c r="C107" s="19"/>
      <c r="D107" s="142">
        <v>6</v>
      </c>
      <c r="E107" s="143" t="s">
        <v>16</v>
      </c>
      <c r="F107" s="143" t="s">
        <v>328</v>
      </c>
      <c r="G107" s="143" t="s">
        <v>329</v>
      </c>
      <c r="H107" s="143" t="s">
        <v>17</v>
      </c>
      <c r="I107" s="143">
        <v>3500</v>
      </c>
      <c r="J107" s="144">
        <v>2022</v>
      </c>
      <c r="K107" s="143">
        <f t="shared" ref="K107:AQ107" si="10">K25*K66</f>
        <v>0</v>
      </c>
      <c r="L107" s="146">
        <f t="shared" si="10"/>
        <v>0</v>
      </c>
      <c r="M107" s="146">
        <f t="shared" si="10"/>
        <v>0</v>
      </c>
      <c r="N107" s="146">
        <f t="shared" si="10"/>
        <v>0</v>
      </c>
      <c r="O107" s="146">
        <f t="shared" si="10"/>
        <v>558705</v>
      </c>
      <c r="P107" s="146">
        <f t="shared" si="10"/>
        <v>694804.44890294527</v>
      </c>
      <c r="Q107" s="146">
        <f t="shared" si="10"/>
        <v>774417.5228799833</v>
      </c>
      <c r="R107" s="146">
        <f t="shared" si="10"/>
        <v>830903.89780589053</v>
      </c>
      <c r="S107" s="146">
        <f t="shared" si="10"/>
        <v>874718.13410643546</v>
      </c>
      <c r="T107" s="146">
        <f t="shared" si="10"/>
        <v>910516.97178292845</v>
      </c>
      <c r="U107" s="146">
        <f t="shared" si="10"/>
        <v>940784.45776701067</v>
      </c>
      <c r="V107" s="146">
        <f t="shared" si="10"/>
        <v>967003.3467088358</v>
      </c>
      <c r="W107" s="146">
        <f t="shared" si="10"/>
        <v>990130.04575996683</v>
      </c>
      <c r="X107" s="146">
        <f t="shared" si="10"/>
        <v>1010817.5830093808</v>
      </c>
      <c r="Y107" s="146">
        <f t="shared" si="10"/>
        <v>1029531.73681396</v>
      </c>
      <c r="Z107" s="146">
        <f t="shared" si="10"/>
        <v>1046616.4206858739</v>
      </c>
      <c r="AA107" s="146">
        <f t="shared" si="10"/>
        <v>1062332.8063375726</v>
      </c>
      <c r="AB107" s="146">
        <f t="shared" si="10"/>
        <v>1076883.9066699562</v>
      </c>
      <c r="AC107" s="146">
        <f t="shared" si="10"/>
        <v>1090430.6569864189</v>
      </c>
      <c r="AD107" s="146">
        <f t="shared" si="10"/>
        <v>1103102.7956117811</v>
      </c>
      <c r="AE107" s="146">
        <f t="shared" si="10"/>
        <v>1115006.440105438</v>
      </c>
      <c r="AF107" s="146">
        <f t="shared" si="10"/>
        <v>1126229.4946629119</v>
      </c>
      <c r="AG107" s="146">
        <f t="shared" si="10"/>
        <v>1136845.5935593306</v>
      </c>
      <c r="AH107" s="146">
        <f t="shared" si="10"/>
        <v>1146917.0319123261</v>
      </c>
      <c r="AI107" s="146">
        <f t="shared" si="10"/>
        <v>1156496.9806469942</v>
      </c>
      <c r="AJ107" s="146">
        <f t="shared" si="10"/>
        <v>1165631.1857169052</v>
      </c>
      <c r="AK107" s="146">
        <f t="shared" si="10"/>
        <v>1174359.2892976885</v>
      </c>
      <c r="AL107" s="146">
        <f t="shared" si="10"/>
        <v>1182715.8695888191</v>
      </c>
      <c r="AM107" s="146">
        <f t="shared" si="10"/>
        <v>1190000</v>
      </c>
      <c r="AN107" s="146">
        <f t="shared" si="10"/>
        <v>0</v>
      </c>
      <c r="AO107" s="158">
        <f t="shared" si="10"/>
        <v>0</v>
      </c>
      <c r="AP107" s="158">
        <f t="shared" si="10"/>
        <v>0</v>
      </c>
      <c r="AQ107" s="147">
        <f t="shared" si="10"/>
        <v>0</v>
      </c>
    </row>
    <row r="108" spans="2:43" ht="15" thickBot="1" x14ac:dyDescent="0.4">
      <c r="C108" s="19"/>
      <c r="D108" s="142">
        <v>7</v>
      </c>
      <c r="E108" s="143" t="s">
        <v>19</v>
      </c>
      <c r="F108" s="143" t="s">
        <v>310</v>
      </c>
      <c r="G108" s="143" t="s">
        <v>311</v>
      </c>
      <c r="H108" s="143" t="s">
        <v>17</v>
      </c>
      <c r="I108" s="144">
        <v>3100</v>
      </c>
      <c r="J108" s="143">
        <v>2021</v>
      </c>
      <c r="K108" s="146">
        <f t="shared" ref="K108:AQ108" si="11">K26*K67</f>
        <v>0</v>
      </c>
      <c r="L108" s="146">
        <f t="shared" si="11"/>
        <v>0</v>
      </c>
      <c r="M108" s="146">
        <f t="shared" si="11"/>
        <v>0</v>
      </c>
      <c r="N108" s="148">
        <f t="shared" si="11"/>
        <v>0</v>
      </c>
      <c r="O108" s="148">
        <f t="shared" si="11"/>
        <v>443912.24999999994</v>
      </c>
      <c r="P108" s="148">
        <f t="shared" si="11"/>
        <v>552048.40877120569</v>
      </c>
      <c r="Q108" s="148">
        <f t="shared" si="11"/>
        <v>615304.00662439014</v>
      </c>
      <c r="R108" s="148">
        <f t="shared" si="11"/>
        <v>660184.56754241127</v>
      </c>
      <c r="S108" s="148">
        <f t="shared" si="11"/>
        <v>694996.63512406289</v>
      </c>
      <c r="T108" s="148">
        <f t="shared" si="11"/>
        <v>723440.16539559583</v>
      </c>
      <c r="U108" s="148">
        <f t="shared" si="11"/>
        <v>747488.82757874671</v>
      </c>
      <c r="V108" s="148">
        <f t="shared" si="11"/>
        <v>768320.72631361696</v>
      </c>
      <c r="W108" s="148">
        <f t="shared" si="11"/>
        <v>786695.76324878039</v>
      </c>
      <c r="X108" s="148">
        <f t="shared" si="11"/>
        <v>803132.7938952687</v>
      </c>
      <c r="Y108" s="148">
        <f t="shared" si="11"/>
        <v>818001.89677109173</v>
      </c>
      <c r="Z108" s="148">
        <f t="shared" si="11"/>
        <v>831576.32416680141</v>
      </c>
      <c r="AA108" s="148">
        <f t="shared" si="11"/>
        <v>844063.58688418067</v>
      </c>
      <c r="AB108" s="148">
        <f t="shared" si="11"/>
        <v>855624.98634995252</v>
      </c>
      <c r="AC108" s="148">
        <f t="shared" si="11"/>
        <v>866388.39174845302</v>
      </c>
      <c r="AD108" s="148">
        <f t="shared" si="11"/>
        <v>876456.88508482266</v>
      </c>
      <c r="AE108" s="148">
        <f t="shared" si="11"/>
        <v>885914.78077285003</v>
      </c>
      <c r="AF108" s="148">
        <f t="shared" si="11"/>
        <v>894831.92201998585</v>
      </c>
      <c r="AG108" s="148">
        <f t="shared" si="11"/>
        <v>903266.81404230848</v>
      </c>
      <c r="AH108" s="148">
        <f t="shared" si="11"/>
        <v>911268.95266647416</v>
      </c>
      <c r="AI108" s="148">
        <f t="shared" si="11"/>
        <v>918880.58420313685</v>
      </c>
      <c r="AJ108" s="148">
        <f t="shared" si="11"/>
        <v>926138.05554229743</v>
      </c>
      <c r="AK108" s="148">
        <f t="shared" si="11"/>
        <v>933072.86389156687</v>
      </c>
      <c r="AL108" s="148">
        <f t="shared" si="11"/>
        <v>939712.4829380071</v>
      </c>
      <c r="AM108" s="158">
        <f t="shared" si="11"/>
        <v>0</v>
      </c>
      <c r="AN108" s="146">
        <f t="shared" si="11"/>
        <v>0</v>
      </c>
      <c r="AO108" s="146">
        <f t="shared" si="11"/>
        <v>0</v>
      </c>
      <c r="AP108" s="146">
        <f t="shared" si="11"/>
        <v>0</v>
      </c>
      <c r="AQ108" s="147">
        <f t="shared" si="11"/>
        <v>0</v>
      </c>
    </row>
    <row r="109" spans="2:43" x14ac:dyDescent="0.35">
      <c r="C109" s="19"/>
      <c r="D109" s="142">
        <v>8</v>
      </c>
      <c r="E109" s="122" t="s">
        <v>312</v>
      </c>
      <c r="F109" s="122"/>
      <c r="G109" s="122" t="s">
        <v>313</v>
      </c>
      <c r="H109" s="122" t="s">
        <v>20</v>
      </c>
      <c r="I109" s="123">
        <f t="shared" ref="I109:J116" si="12">I27</f>
        <v>0</v>
      </c>
      <c r="J109" s="123">
        <f t="shared" si="12"/>
        <v>0</v>
      </c>
      <c r="K109" s="132">
        <f t="shared" ref="K109:AQ109" si="13">K27*K68</f>
        <v>0</v>
      </c>
      <c r="L109" s="132">
        <f t="shared" si="13"/>
        <v>0</v>
      </c>
      <c r="M109" s="132">
        <f t="shared" si="13"/>
        <v>0</v>
      </c>
      <c r="N109" s="132">
        <f t="shared" si="13"/>
        <v>0</v>
      </c>
      <c r="O109" s="132">
        <f t="shared" si="13"/>
        <v>0</v>
      </c>
      <c r="P109" s="132">
        <f t="shared" si="13"/>
        <v>0</v>
      </c>
      <c r="Q109" s="132">
        <f t="shared" si="13"/>
        <v>0</v>
      </c>
      <c r="R109" s="132">
        <f t="shared" si="13"/>
        <v>0</v>
      </c>
      <c r="S109" s="132">
        <f t="shared" si="13"/>
        <v>0</v>
      </c>
      <c r="T109" s="132">
        <f t="shared" si="13"/>
        <v>0</v>
      </c>
      <c r="U109" s="132">
        <f t="shared" si="13"/>
        <v>0</v>
      </c>
      <c r="V109" s="132">
        <f t="shared" si="13"/>
        <v>0</v>
      </c>
      <c r="W109" s="132">
        <f t="shared" si="13"/>
        <v>0</v>
      </c>
      <c r="X109" s="132">
        <f t="shared" si="13"/>
        <v>0</v>
      </c>
      <c r="Y109" s="132">
        <f t="shared" si="13"/>
        <v>0</v>
      </c>
      <c r="Z109" s="132">
        <f t="shared" si="13"/>
        <v>0</v>
      </c>
      <c r="AA109" s="132">
        <f t="shared" si="13"/>
        <v>0</v>
      </c>
      <c r="AB109" s="132">
        <f t="shared" si="13"/>
        <v>0</v>
      </c>
      <c r="AC109" s="132">
        <f t="shared" si="13"/>
        <v>0</v>
      </c>
      <c r="AD109" s="132">
        <f t="shared" si="13"/>
        <v>0</v>
      </c>
      <c r="AE109" s="132">
        <f t="shared" si="13"/>
        <v>0</v>
      </c>
      <c r="AF109" s="132">
        <f t="shared" si="13"/>
        <v>0</v>
      </c>
      <c r="AG109" s="132">
        <f t="shared" si="13"/>
        <v>0</v>
      </c>
      <c r="AH109" s="132">
        <f t="shared" si="13"/>
        <v>0</v>
      </c>
      <c r="AI109" s="132">
        <f t="shared" si="13"/>
        <v>0</v>
      </c>
      <c r="AJ109" s="132">
        <f t="shared" si="13"/>
        <v>0</v>
      </c>
      <c r="AK109" s="132">
        <f t="shared" si="13"/>
        <v>0</v>
      </c>
      <c r="AL109" s="132">
        <f t="shared" si="13"/>
        <v>0</v>
      </c>
      <c r="AM109" s="132">
        <f t="shared" si="13"/>
        <v>0</v>
      </c>
      <c r="AN109" s="132">
        <f t="shared" si="13"/>
        <v>0</v>
      </c>
      <c r="AO109" s="132">
        <f t="shared" si="13"/>
        <v>0</v>
      </c>
      <c r="AP109" s="132">
        <f t="shared" si="13"/>
        <v>0</v>
      </c>
      <c r="AQ109" s="133">
        <f t="shared" si="13"/>
        <v>0</v>
      </c>
    </row>
    <row r="110" spans="2:43" x14ac:dyDescent="0.35">
      <c r="C110" s="19"/>
      <c r="D110" s="142">
        <v>9</v>
      </c>
      <c r="E110" s="11" t="s">
        <v>314</v>
      </c>
      <c r="F110" s="11"/>
      <c r="G110" s="11" t="s">
        <v>315</v>
      </c>
      <c r="H110" s="11" t="s">
        <v>20</v>
      </c>
      <c r="I110" s="116">
        <f t="shared" si="12"/>
        <v>1000</v>
      </c>
      <c r="J110" s="11">
        <f t="shared" si="12"/>
        <v>2025</v>
      </c>
      <c r="K110" s="130">
        <f t="shared" ref="K110:AQ110" si="14">K28*K69</f>
        <v>0</v>
      </c>
      <c r="L110" s="130">
        <f t="shared" si="14"/>
        <v>0</v>
      </c>
      <c r="M110" s="130">
        <f t="shared" si="14"/>
        <v>0</v>
      </c>
      <c r="N110" s="130">
        <f t="shared" si="14"/>
        <v>0</v>
      </c>
      <c r="O110" s="130">
        <f t="shared" si="14"/>
        <v>0</v>
      </c>
      <c r="P110" s="130">
        <f t="shared" si="14"/>
        <v>0</v>
      </c>
      <c r="Q110" s="130">
        <f t="shared" si="14"/>
        <v>0</v>
      </c>
      <c r="R110" s="130">
        <f t="shared" si="14"/>
        <v>179792.00000000003</v>
      </c>
      <c r="S110" s="130">
        <f t="shared" si="14"/>
        <v>199187.64440642839</v>
      </c>
      <c r="T110" s="130">
        <f t="shared" si="14"/>
        <v>210533.36906151107</v>
      </c>
      <c r="U110" s="130">
        <f t="shared" si="14"/>
        <v>218583.2888128568</v>
      </c>
      <c r="V110" s="130">
        <f t="shared" si="14"/>
        <v>224827.291665731</v>
      </c>
      <c r="W110" s="130">
        <f t="shared" si="14"/>
        <v>229929.01346793945</v>
      </c>
      <c r="X110" s="130">
        <f t="shared" si="14"/>
        <v>234242.45779086577</v>
      </c>
      <c r="Y110" s="130">
        <f t="shared" si="14"/>
        <v>237978.93321928516</v>
      </c>
      <c r="Z110" s="130">
        <f t="shared" si="14"/>
        <v>241274.73812302208</v>
      </c>
      <c r="AA110" s="130">
        <f t="shared" si="14"/>
        <v>244222.93607215938</v>
      </c>
      <c r="AB110" s="130">
        <f t="shared" si="14"/>
        <v>246889.905523444</v>
      </c>
      <c r="AC110" s="130">
        <f t="shared" si="14"/>
        <v>249324.65787436784</v>
      </c>
      <c r="AD110" s="130">
        <f t="shared" si="14"/>
        <v>251564.41292048874</v>
      </c>
      <c r="AE110" s="130">
        <f t="shared" si="14"/>
        <v>253638.10219729418</v>
      </c>
      <c r="AF110" s="130">
        <f t="shared" si="14"/>
        <v>255568.66072724207</v>
      </c>
      <c r="AG110" s="130">
        <f t="shared" si="14"/>
        <v>257374.57762571357</v>
      </c>
      <c r="AH110" s="130">
        <f t="shared" si="14"/>
        <v>259070.97579338108</v>
      </c>
      <c r="AI110" s="130">
        <f t="shared" si="14"/>
        <v>260670.38252945049</v>
      </c>
      <c r="AJ110" s="130">
        <f t="shared" si="14"/>
        <v>262183.29151503538</v>
      </c>
      <c r="AK110" s="130">
        <f t="shared" si="14"/>
        <v>263618.58047858777</v>
      </c>
      <c r="AL110" s="130">
        <f t="shared" si="14"/>
        <v>264983.82685237686</v>
      </c>
      <c r="AM110" s="130">
        <f t="shared" si="14"/>
        <v>266285.54992987239</v>
      </c>
      <c r="AN110" s="130">
        <f t="shared" si="14"/>
        <v>267529.39915012947</v>
      </c>
      <c r="AO110" s="130">
        <f t="shared" si="14"/>
        <v>268720.30228079623</v>
      </c>
      <c r="AP110" s="130">
        <f t="shared" si="14"/>
        <v>269862.583331462</v>
      </c>
      <c r="AQ110" s="131">
        <f t="shared" si="14"/>
        <v>0</v>
      </c>
    </row>
    <row r="111" spans="2:43" x14ac:dyDescent="0.35">
      <c r="C111" s="19"/>
      <c r="D111" s="142">
        <v>10</v>
      </c>
      <c r="E111" s="11" t="s">
        <v>314</v>
      </c>
      <c r="F111" s="11"/>
      <c r="G111" s="11" t="s">
        <v>316</v>
      </c>
      <c r="H111" s="11" t="s">
        <v>20</v>
      </c>
      <c r="I111" s="116">
        <f t="shared" si="12"/>
        <v>1500</v>
      </c>
      <c r="J111" s="11">
        <f t="shared" si="12"/>
        <v>2022</v>
      </c>
      <c r="K111" s="130">
        <f t="shared" ref="K111:AQ111" si="15">K29*K70</f>
        <v>0</v>
      </c>
      <c r="L111" s="130">
        <f t="shared" si="15"/>
        <v>0</v>
      </c>
      <c r="M111" s="130">
        <f t="shared" si="15"/>
        <v>0</v>
      </c>
      <c r="N111" s="130">
        <f t="shared" si="15"/>
        <v>0</v>
      </c>
      <c r="O111" s="130">
        <f t="shared" si="15"/>
        <v>0</v>
      </c>
      <c r="P111" s="130">
        <f t="shared" si="15"/>
        <v>0</v>
      </c>
      <c r="Q111" s="130">
        <f t="shared" si="15"/>
        <v>0</v>
      </c>
      <c r="R111" s="130">
        <f t="shared" si="15"/>
        <v>267099.00882603461</v>
      </c>
      <c r="S111" s="130">
        <f t="shared" si="15"/>
        <v>280687.11223976209</v>
      </c>
      <c r="T111" s="130">
        <f t="shared" si="15"/>
        <v>291789.40111917316</v>
      </c>
      <c r="U111" s="130">
        <f t="shared" si="15"/>
        <v>301176.25261657423</v>
      </c>
      <c r="V111" s="130">
        <f t="shared" si="15"/>
        <v>309307.51323905191</v>
      </c>
      <c r="W111" s="130">
        <f t="shared" si="15"/>
        <v>316479.79341231176</v>
      </c>
      <c r="X111" s="130">
        <f t="shared" si="15"/>
        <v>322895.61665277946</v>
      </c>
      <c r="Y111" s="130">
        <f t="shared" si="15"/>
        <v>328699.434741784</v>
      </c>
      <c r="Z111" s="130">
        <f t="shared" si="15"/>
        <v>333997.90553219052</v>
      </c>
      <c r="AA111" s="130">
        <f t="shared" si="15"/>
        <v>338872.02617326286</v>
      </c>
      <c r="AB111" s="130">
        <f t="shared" si="15"/>
        <v>343384.75702959154</v>
      </c>
      <c r="AC111" s="130">
        <f t="shared" si="15"/>
        <v>347586.008945918</v>
      </c>
      <c r="AD111" s="130">
        <f t="shared" si="15"/>
        <v>351516.01765206928</v>
      </c>
      <c r="AE111" s="130">
        <f t="shared" si="15"/>
        <v>355207.69337295927</v>
      </c>
      <c r="AF111" s="130">
        <f t="shared" si="15"/>
        <v>358688.29782532906</v>
      </c>
      <c r="AG111" s="130">
        <f t="shared" si="15"/>
        <v>361980.66719736118</v>
      </c>
      <c r="AH111" s="130">
        <f t="shared" si="15"/>
        <v>365104.12106579682</v>
      </c>
      <c r="AI111" s="130">
        <f t="shared" si="15"/>
        <v>368075.14932273014</v>
      </c>
      <c r="AJ111" s="130">
        <f t="shared" si="15"/>
        <v>370907.93915480137</v>
      </c>
      <c r="AK111" s="130">
        <f t="shared" si="15"/>
        <v>373614.78478478966</v>
      </c>
      <c r="AL111" s="130">
        <f t="shared" si="15"/>
        <v>376206.40994520782</v>
      </c>
      <c r="AM111" s="130">
        <f t="shared" si="15"/>
        <v>378692.22447952424</v>
      </c>
      <c r="AN111" s="137">
        <f t="shared" si="15"/>
        <v>0</v>
      </c>
      <c r="AO111" s="137">
        <f t="shared" si="15"/>
        <v>0</v>
      </c>
      <c r="AP111" s="137">
        <f t="shared" si="15"/>
        <v>0</v>
      </c>
      <c r="AQ111" s="131">
        <f t="shared" si="15"/>
        <v>0</v>
      </c>
    </row>
    <row r="112" spans="2:43" x14ac:dyDescent="0.35">
      <c r="C112" s="19"/>
      <c r="D112" s="142">
        <v>11</v>
      </c>
      <c r="E112" s="11" t="s">
        <v>314</v>
      </c>
      <c r="F112" s="11"/>
      <c r="G112" s="11" t="s">
        <v>317</v>
      </c>
      <c r="H112" s="11" t="s">
        <v>307</v>
      </c>
      <c r="I112" s="116">
        <f t="shared" si="12"/>
        <v>5000</v>
      </c>
      <c r="J112" s="11">
        <f t="shared" si="12"/>
        <v>2025</v>
      </c>
      <c r="K112" s="130">
        <f t="shared" ref="K112:AQ112" si="16">K30*K71</f>
        <v>0</v>
      </c>
      <c r="L112" s="130">
        <f t="shared" si="16"/>
        <v>0</v>
      </c>
      <c r="M112" s="130">
        <f t="shared" si="16"/>
        <v>0</v>
      </c>
      <c r="N112" s="130">
        <f t="shared" si="16"/>
        <v>0</v>
      </c>
      <c r="O112" s="130">
        <f t="shared" si="16"/>
        <v>0</v>
      </c>
      <c r="P112" s="130">
        <f t="shared" si="16"/>
        <v>0</v>
      </c>
      <c r="Q112" s="130">
        <f t="shared" si="16"/>
        <v>0</v>
      </c>
      <c r="R112" s="130">
        <f t="shared" si="16"/>
        <v>724030</v>
      </c>
      <c r="S112" s="130">
        <f t="shared" si="16"/>
        <v>1129853.8112742368</v>
      </c>
      <c r="T112" s="130">
        <f t="shared" si="16"/>
        <v>1367245.5227694048</v>
      </c>
      <c r="U112" s="130">
        <f t="shared" si="16"/>
        <v>1535677.6225484735</v>
      </c>
      <c r="V112" s="130">
        <f t="shared" si="16"/>
        <v>1666323.7089719172</v>
      </c>
      <c r="W112" s="130">
        <f t="shared" si="16"/>
        <v>1700000</v>
      </c>
      <c r="X112" s="130">
        <f t="shared" si="16"/>
        <v>1700000</v>
      </c>
      <c r="Y112" s="130">
        <f t="shared" si="16"/>
        <v>1700000</v>
      </c>
      <c r="Z112" s="130">
        <f t="shared" si="16"/>
        <v>1700000</v>
      </c>
      <c r="AA112" s="130">
        <f t="shared" si="16"/>
        <v>1700000</v>
      </c>
      <c r="AB112" s="130">
        <f t="shared" si="16"/>
        <v>1700000</v>
      </c>
      <c r="AC112" s="130">
        <f t="shared" si="16"/>
        <v>1700000</v>
      </c>
      <c r="AD112" s="130">
        <f t="shared" si="16"/>
        <v>1700000</v>
      </c>
      <c r="AE112" s="130">
        <f t="shared" si="16"/>
        <v>1700000</v>
      </c>
      <c r="AF112" s="130">
        <f t="shared" si="16"/>
        <v>1700000</v>
      </c>
      <c r="AG112" s="130">
        <f t="shared" si="16"/>
        <v>1700000</v>
      </c>
      <c r="AH112" s="130">
        <f t="shared" si="16"/>
        <v>1700000</v>
      </c>
      <c r="AI112" s="130">
        <f t="shared" si="16"/>
        <v>1700000</v>
      </c>
      <c r="AJ112" s="130">
        <f t="shared" si="16"/>
        <v>1700000</v>
      </c>
      <c r="AK112" s="130">
        <f t="shared" si="16"/>
        <v>1700000</v>
      </c>
      <c r="AL112" s="130">
        <f t="shared" si="16"/>
        <v>1700000</v>
      </c>
      <c r="AM112" s="130">
        <f t="shared" si="16"/>
        <v>1700000</v>
      </c>
      <c r="AN112" s="130">
        <f t="shared" si="16"/>
        <v>1700000</v>
      </c>
      <c r="AO112" s="130">
        <f t="shared" si="16"/>
        <v>1700000</v>
      </c>
      <c r="AP112" s="130">
        <f t="shared" si="16"/>
        <v>1700000</v>
      </c>
      <c r="AQ112" s="131">
        <f t="shared" si="16"/>
        <v>0</v>
      </c>
    </row>
    <row r="113" spans="3:43" x14ac:dyDescent="0.35">
      <c r="C113" s="19"/>
      <c r="D113" s="142">
        <v>12</v>
      </c>
      <c r="E113" s="11" t="s">
        <v>32</v>
      </c>
      <c r="F113" s="11" t="s">
        <v>318</v>
      </c>
      <c r="G113" s="11" t="s">
        <v>319</v>
      </c>
      <c r="H113" s="11" t="s">
        <v>20</v>
      </c>
      <c r="I113" s="116">
        <f t="shared" si="12"/>
        <v>2000</v>
      </c>
      <c r="J113" s="11">
        <f t="shared" si="12"/>
        <v>2025</v>
      </c>
      <c r="K113" s="130">
        <f t="shared" ref="K113:AQ113" si="17">K31*K72</f>
        <v>0</v>
      </c>
      <c r="L113" s="130">
        <f t="shared" si="17"/>
        <v>0</v>
      </c>
      <c r="M113" s="130">
        <f t="shared" si="17"/>
        <v>0</v>
      </c>
      <c r="N113" s="130">
        <f t="shared" si="17"/>
        <v>0</v>
      </c>
      <c r="O113" s="130">
        <f t="shared" si="17"/>
        <v>0</v>
      </c>
      <c r="P113" s="130">
        <f t="shared" si="17"/>
        <v>0</v>
      </c>
      <c r="Q113" s="130">
        <f t="shared" si="17"/>
        <v>0</v>
      </c>
      <c r="R113" s="130">
        <f t="shared" si="17"/>
        <v>340290.00000000006</v>
      </c>
      <c r="S113" s="130">
        <f t="shared" si="17"/>
        <v>418913.68469091464</v>
      </c>
      <c r="T113" s="130">
        <f t="shared" si="17"/>
        <v>464905.59190362372</v>
      </c>
      <c r="U113" s="130">
        <f t="shared" si="17"/>
        <v>497537.36938182922</v>
      </c>
      <c r="V113" s="130">
        <f t="shared" si="17"/>
        <v>522848.54240740003</v>
      </c>
      <c r="W113" s="130">
        <f t="shared" si="17"/>
        <v>543529.27659453824</v>
      </c>
      <c r="X113" s="130">
        <f t="shared" si="17"/>
        <v>561014.58820734429</v>
      </c>
      <c r="Y113" s="130">
        <f t="shared" si="17"/>
        <v>576161.05407274375</v>
      </c>
      <c r="Z113" s="130">
        <f t="shared" si="17"/>
        <v>589521.18380724732</v>
      </c>
      <c r="AA113" s="130">
        <f t="shared" si="17"/>
        <v>601472.22709831467</v>
      </c>
      <c r="AB113" s="130">
        <f t="shared" si="17"/>
        <v>612283.26079351932</v>
      </c>
      <c r="AC113" s="130">
        <f t="shared" si="17"/>
        <v>622152.96128545282</v>
      </c>
      <c r="AD113" s="130">
        <f t="shared" si="17"/>
        <v>631232.20561686216</v>
      </c>
      <c r="AE113" s="130">
        <f t="shared" si="17"/>
        <v>639638.27289825887</v>
      </c>
      <c r="AF113" s="130">
        <f t="shared" si="17"/>
        <v>647464.13431102375</v>
      </c>
      <c r="AG113" s="130">
        <f t="shared" si="17"/>
        <v>0</v>
      </c>
      <c r="AH113" s="130">
        <f t="shared" si="17"/>
        <v>0</v>
      </c>
      <c r="AI113" s="130">
        <f t="shared" si="17"/>
        <v>0</v>
      </c>
      <c r="AJ113" s="130">
        <f t="shared" si="17"/>
        <v>0</v>
      </c>
      <c r="AK113" s="130">
        <f t="shared" si="17"/>
        <v>0</v>
      </c>
      <c r="AL113" s="130">
        <f t="shared" si="17"/>
        <v>0</v>
      </c>
      <c r="AM113" s="130">
        <f t="shared" si="17"/>
        <v>0</v>
      </c>
      <c r="AN113" s="130">
        <f t="shared" si="17"/>
        <v>0</v>
      </c>
      <c r="AO113" s="130">
        <f t="shared" si="17"/>
        <v>0</v>
      </c>
      <c r="AP113" s="130">
        <f t="shared" si="17"/>
        <v>0</v>
      </c>
      <c r="AQ113" s="131">
        <f t="shared" si="17"/>
        <v>0</v>
      </c>
    </row>
    <row r="114" spans="3:43" x14ac:dyDescent="0.35">
      <c r="C114" s="19"/>
      <c r="D114" s="142">
        <v>13</v>
      </c>
      <c r="E114" s="11" t="s">
        <v>32</v>
      </c>
      <c r="F114" s="11" t="s">
        <v>320</v>
      </c>
      <c r="G114" s="11" t="s">
        <v>321</v>
      </c>
      <c r="H114" s="11" t="s">
        <v>20</v>
      </c>
      <c r="I114" s="116">
        <f t="shared" si="12"/>
        <v>2000</v>
      </c>
      <c r="J114" s="11">
        <f t="shared" si="12"/>
        <v>2025</v>
      </c>
      <c r="K114" s="130">
        <f t="shared" ref="K114:AQ114" si="18">K32*K73</f>
        <v>0</v>
      </c>
      <c r="L114" s="130">
        <f t="shared" si="18"/>
        <v>0</v>
      </c>
      <c r="M114" s="130">
        <f t="shared" si="18"/>
        <v>0</v>
      </c>
      <c r="N114" s="130">
        <f t="shared" si="18"/>
        <v>0</v>
      </c>
      <c r="O114" s="130">
        <f t="shared" si="18"/>
        <v>0</v>
      </c>
      <c r="P114" s="130">
        <f t="shared" si="18"/>
        <v>0</v>
      </c>
      <c r="Q114" s="130">
        <f t="shared" si="18"/>
        <v>0</v>
      </c>
      <c r="R114" s="130">
        <f t="shared" si="18"/>
        <v>340290.00000000006</v>
      </c>
      <c r="S114" s="130">
        <f t="shared" si="18"/>
        <v>418913.68469091464</v>
      </c>
      <c r="T114" s="130">
        <f t="shared" si="18"/>
        <v>464905.59190362372</v>
      </c>
      <c r="U114" s="130">
        <f t="shared" si="18"/>
        <v>497537.36938182922</v>
      </c>
      <c r="V114" s="130">
        <f t="shared" si="18"/>
        <v>522848.54240740003</v>
      </c>
      <c r="W114" s="130">
        <f t="shared" si="18"/>
        <v>543529.27659453824</v>
      </c>
      <c r="X114" s="130">
        <f t="shared" si="18"/>
        <v>561014.58820734429</v>
      </c>
      <c r="Y114" s="130">
        <f t="shared" si="18"/>
        <v>576161.05407274375</v>
      </c>
      <c r="Z114" s="130">
        <f t="shared" si="18"/>
        <v>589521.18380724732</v>
      </c>
      <c r="AA114" s="130">
        <f t="shared" si="18"/>
        <v>601472.22709831467</v>
      </c>
      <c r="AB114" s="130">
        <f t="shared" si="18"/>
        <v>612283.26079351932</v>
      </c>
      <c r="AC114" s="130">
        <f t="shared" si="18"/>
        <v>622152.96128545282</v>
      </c>
      <c r="AD114" s="130">
        <f t="shared" si="18"/>
        <v>631232.20561686216</v>
      </c>
      <c r="AE114" s="130">
        <f t="shared" si="18"/>
        <v>639638.27289825887</v>
      </c>
      <c r="AF114" s="130">
        <f t="shared" si="18"/>
        <v>647464.13431102375</v>
      </c>
      <c r="AG114" s="130">
        <f t="shared" si="18"/>
        <v>0</v>
      </c>
      <c r="AH114" s="130">
        <f t="shared" si="18"/>
        <v>0</v>
      </c>
      <c r="AI114" s="130">
        <f t="shared" si="18"/>
        <v>0</v>
      </c>
      <c r="AJ114" s="130">
        <f t="shared" si="18"/>
        <v>0</v>
      </c>
      <c r="AK114" s="130">
        <f t="shared" si="18"/>
        <v>0</v>
      </c>
      <c r="AL114" s="130">
        <f t="shared" si="18"/>
        <v>0</v>
      </c>
      <c r="AM114" s="130">
        <f t="shared" si="18"/>
        <v>0</v>
      </c>
      <c r="AN114" s="130">
        <f t="shared" si="18"/>
        <v>0</v>
      </c>
      <c r="AO114" s="130">
        <f t="shared" si="18"/>
        <v>0</v>
      </c>
      <c r="AP114" s="130">
        <f t="shared" si="18"/>
        <v>0</v>
      </c>
      <c r="AQ114" s="131">
        <f t="shared" si="18"/>
        <v>0</v>
      </c>
    </row>
    <row r="115" spans="3:43" x14ac:dyDescent="0.35">
      <c r="C115" s="19"/>
      <c r="D115" s="142">
        <v>14</v>
      </c>
      <c r="E115" s="154" t="s">
        <v>32</v>
      </c>
      <c r="F115" s="154" t="s">
        <v>322</v>
      </c>
      <c r="G115" s="154" t="s">
        <v>323</v>
      </c>
      <c r="H115" s="154" t="s">
        <v>3</v>
      </c>
      <c r="I115" s="155">
        <f t="shared" si="12"/>
        <v>5600</v>
      </c>
      <c r="J115" s="154">
        <f t="shared" si="12"/>
        <v>2025</v>
      </c>
      <c r="K115" s="156">
        <f t="shared" ref="K115:AQ115" si="19">K33*K74</f>
        <v>0</v>
      </c>
      <c r="L115" s="156">
        <f t="shared" si="19"/>
        <v>0</v>
      </c>
      <c r="M115" s="156">
        <f t="shared" si="19"/>
        <v>0</v>
      </c>
      <c r="N115" s="156">
        <f t="shared" si="19"/>
        <v>0</v>
      </c>
      <c r="O115" s="156">
        <f t="shared" si="19"/>
        <v>0</v>
      </c>
      <c r="P115" s="156">
        <f t="shared" si="19"/>
        <v>0</v>
      </c>
      <c r="Q115" s="156">
        <f t="shared" si="19"/>
        <v>0</v>
      </c>
      <c r="R115" s="156">
        <f t="shared" si="19"/>
        <v>2261000</v>
      </c>
      <c r="S115" s="156">
        <f t="shared" si="19"/>
        <v>2261000</v>
      </c>
      <c r="T115" s="156">
        <f t="shared" si="19"/>
        <v>2261000</v>
      </c>
      <c r="U115" s="156">
        <f t="shared" si="19"/>
        <v>2261000</v>
      </c>
      <c r="V115" s="156">
        <f t="shared" si="19"/>
        <v>2261000</v>
      </c>
      <c r="W115" s="156">
        <f t="shared" si="19"/>
        <v>2261000</v>
      </c>
      <c r="X115" s="156">
        <f t="shared" si="19"/>
        <v>2261000</v>
      </c>
      <c r="Y115" s="156">
        <f t="shared" si="19"/>
        <v>2261000</v>
      </c>
      <c r="Z115" s="156">
        <f t="shared" si="19"/>
        <v>2261000</v>
      </c>
      <c r="AA115" s="156">
        <f t="shared" si="19"/>
        <v>2261000</v>
      </c>
      <c r="AB115" s="156">
        <f t="shared" si="19"/>
        <v>2261000</v>
      </c>
      <c r="AC115" s="156">
        <f t="shared" si="19"/>
        <v>2261000</v>
      </c>
      <c r="AD115" s="156">
        <f t="shared" si="19"/>
        <v>2261000</v>
      </c>
      <c r="AE115" s="156">
        <f t="shared" si="19"/>
        <v>2261000</v>
      </c>
      <c r="AF115" s="156">
        <f t="shared" si="19"/>
        <v>2261000</v>
      </c>
      <c r="AG115" s="156">
        <f t="shared" si="19"/>
        <v>0</v>
      </c>
      <c r="AH115" s="156">
        <f t="shared" si="19"/>
        <v>0</v>
      </c>
      <c r="AI115" s="156">
        <f t="shared" si="19"/>
        <v>0</v>
      </c>
      <c r="AJ115" s="156">
        <f t="shared" si="19"/>
        <v>0</v>
      </c>
      <c r="AK115" s="156">
        <f t="shared" si="19"/>
        <v>0</v>
      </c>
      <c r="AL115" s="156">
        <f t="shared" si="19"/>
        <v>0</v>
      </c>
      <c r="AM115" s="156">
        <f t="shared" si="19"/>
        <v>0</v>
      </c>
      <c r="AN115" s="159">
        <f t="shared" si="19"/>
        <v>0</v>
      </c>
      <c r="AO115" s="159">
        <f t="shared" si="19"/>
        <v>0</v>
      </c>
      <c r="AP115" s="159">
        <f t="shared" si="19"/>
        <v>0</v>
      </c>
      <c r="AQ115" s="157">
        <f t="shared" si="19"/>
        <v>0</v>
      </c>
    </row>
    <row r="116" spans="3:43" x14ac:dyDescent="0.35">
      <c r="C116" s="19"/>
      <c r="D116" s="142">
        <v>15</v>
      </c>
      <c r="E116" s="154" t="s">
        <v>324</v>
      </c>
      <c r="F116" s="154"/>
      <c r="G116" s="154" t="s">
        <v>34</v>
      </c>
      <c r="H116" s="154" t="s">
        <v>3</v>
      </c>
      <c r="I116" s="155">
        <f t="shared" si="12"/>
        <v>20000</v>
      </c>
      <c r="J116" s="154">
        <f t="shared" si="12"/>
        <v>2025</v>
      </c>
      <c r="K116" s="156">
        <f t="shared" ref="K116:K136" si="20">K34*K75</f>
        <v>0</v>
      </c>
      <c r="L116" s="156">
        <f t="shared" ref="L116:AQ116" si="21">L34*L75</f>
        <v>0</v>
      </c>
      <c r="M116" s="156">
        <f t="shared" si="21"/>
        <v>0</v>
      </c>
      <c r="N116" s="156">
        <f t="shared" si="21"/>
        <v>0</v>
      </c>
      <c r="O116" s="156">
        <f t="shared" si="21"/>
        <v>0</v>
      </c>
      <c r="P116" s="156">
        <f t="shared" si="21"/>
        <v>0</v>
      </c>
      <c r="Q116" s="156">
        <f t="shared" si="21"/>
        <v>0</v>
      </c>
      <c r="R116" s="156">
        <f t="shared" si="21"/>
        <v>8075000</v>
      </c>
      <c r="S116" s="156">
        <f t="shared" si="21"/>
        <v>8075000</v>
      </c>
      <c r="T116" s="156">
        <f t="shared" si="21"/>
        <v>8075000</v>
      </c>
      <c r="U116" s="156">
        <f t="shared" si="21"/>
        <v>8075000</v>
      </c>
      <c r="V116" s="156">
        <f t="shared" si="21"/>
        <v>8075000</v>
      </c>
      <c r="W116" s="156">
        <f t="shared" si="21"/>
        <v>8075000</v>
      </c>
      <c r="X116" s="156">
        <f t="shared" si="21"/>
        <v>8075000</v>
      </c>
      <c r="Y116" s="156">
        <f t="shared" si="21"/>
        <v>8075000</v>
      </c>
      <c r="Z116" s="156">
        <f t="shared" si="21"/>
        <v>8075000</v>
      </c>
      <c r="AA116" s="156">
        <f t="shared" si="21"/>
        <v>8075000</v>
      </c>
      <c r="AB116" s="156">
        <f t="shared" si="21"/>
        <v>8075000</v>
      </c>
      <c r="AC116" s="156">
        <f t="shared" si="21"/>
        <v>8075000</v>
      </c>
      <c r="AD116" s="156">
        <f t="shared" si="21"/>
        <v>8075000</v>
      </c>
      <c r="AE116" s="156">
        <f t="shared" si="21"/>
        <v>8075000</v>
      </c>
      <c r="AF116" s="156">
        <f t="shared" si="21"/>
        <v>8075000</v>
      </c>
      <c r="AG116" s="156">
        <f t="shared" si="21"/>
        <v>0</v>
      </c>
      <c r="AH116" s="156">
        <f t="shared" si="21"/>
        <v>0</v>
      </c>
      <c r="AI116" s="156">
        <f t="shared" si="21"/>
        <v>0</v>
      </c>
      <c r="AJ116" s="156">
        <f t="shared" si="21"/>
        <v>0</v>
      </c>
      <c r="AK116" s="156">
        <f t="shared" si="21"/>
        <v>0</v>
      </c>
      <c r="AL116" s="156">
        <f t="shared" si="21"/>
        <v>0</v>
      </c>
      <c r="AM116" s="156">
        <f t="shared" si="21"/>
        <v>0</v>
      </c>
      <c r="AN116" s="156">
        <f t="shared" si="21"/>
        <v>0</v>
      </c>
      <c r="AO116" s="156">
        <f t="shared" si="21"/>
        <v>0</v>
      </c>
      <c r="AP116" s="156">
        <f t="shared" si="21"/>
        <v>0</v>
      </c>
      <c r="AQ116" s="157">
        <f t="shared" si="21"/>
        <v>0</v>
      </c>
    </row>
    <row r="117" spans="3:43" x14ac:dyDescent="0.35">
      <c r="C117" s="19"/>
      <c r="D117" s="142">
        <v>16</v>
      </c>
      <c r="E117" s="11" t="s">
        <v>324</v>
      </c>
      <c r="F117" s="11"/>
      <c r="G117" s="11" t="s">
        <v>325</v>
      </c>
      <c r="H117" s="11" t="s">
        <v>20</v>
      </c>
      <c r="I117" s="116">
        <f t="shared" ref="I117:J136" si="22">I35</f>
        <v>2500</v>
      </c>
      <c r="J117" s="11">
        <f t="shared" si="22"/>
        <v>2025</v>
      </c>
      <c r="K117" s="130">
        <f t="shared" si="20"/>
        <v>0</v>
      </c>
      <c r="L117" s="130">
        <f t="shared" ref="L117:AQ117" si="23">L35*L76</f>
        <v>0</v>
      </c>
      <c r="M117" s="130">
        <f t="shared" si="23"/>
        <v>0</v>
      </c>
      <c r="N117" s="130">
        <f t="shared" si="23"/>
        <v>0</v>
      </c>
      <c r="O117" s="130">
        <f t="shared" si="23"/>
        <v>0</v>
      </c>
      <c r="P117" s="130">
        <f t="shared" si="23"/>
        <v>0</v>
      </c>
      <c r="Q117" s="130">
        <f t="shared" si="23"/>
        <v>0</v>
      </c>
      <c r="R117" s="130">
        <f t="shared" si="23"/>
        <v>304470</v>
      </c>
      <c r="S117" s="130">
        <f t="shared" si="23"/>
        <v>374817.50735502888</v>
      </c>
      <c r="T117" s="130">
        <f t="shared" si="23"/>
        <v>415968.16117692646</v>
      </c>
      <c r="U117" s="130">
        <f t="shared" si="23"/>
        <v>445165.01471005764</v>
      </c>
      <c r="V117" s="130">
        <f t="shared" si="23"/>
        <v>467811.8537329369</v>
      </c>
      <c r="W117" s="130">
        <f t="shared" si="23"/>
        <v>486315.66853195534</v>
      </c>
      <c r="X117" s="130">
        <f t="shared" si="23"/>
        <v>501960.42102762376</v>
      </c>
      <c r="Y117" s="130">
        <f t="shared" si="23"/>
        <v>515512.52206508652</v>
      </c>
      <c r="Z117" s="130">
        <f t="shared" si="23"/>
        <v>527466.32235385291</v>
      </c>
      <c r="AA117" s="130">
        <f t="shared" si="23"/>
        <v>538159.36108796566</v>
      </c>
      <c r="AB117" s="130">
        <f t="shared" si="23"/>
        <v>547832.39123630675</v>
      </c>
      <c r="AC117" s="130">
        <f t="shared" si="23"/>
        <v>556663.1758869841</v>
      </c>
      <c r="AD117" s="130">
        <f t="shared" si="23"/>
        <v>564786.71028877143</v>
      </c>
      <c r="AE117" s="130">
        <f t="shared" si="23"/>
        <v>572307.92838265258</v>
      </c>
      <c r="AF117" s="130">
        <f t="shared" si="23"/>
        <v>579310.01490986336</v>
      </c>
      <c r="AG117" s="130">
        <f t="shared" si="23"/>
        <v>585860.0294201154</v>
      </c>
      <c r="AH117" s="130">
        <f t="shared" si="23"/>
        <v>592012.82228826545</v>
      </c>
      <c r="AI117" s="130">
        <f t="shared" si="23"/>
        <v>597813.82970888179</v>
      </c>
      <c r="AJ117" s="130">
        <f t="shared" si="23"/>
        <v>603301.11199560203</v>
      </c>
      <c r="AK117" s="130">
        <f t="shared" si="23"/>
        <v>608506.86844299454</v>
      </c>
      <c r="AL117" s="130">
        <f t="shared" si="23"/>
        <v>613458.58220455027</v>
      </c>
      <c r="AM117" s="130">
        <f t="shared" si="23"/>
        <v>618179.89859133563</v>
      </c>
      <c r="AN117" s="130">
        <f t="shared" si="23"/>
        <v>622691.30797464948</v>
      </c>
      <c r="AO117" s="130">
        <f t="shared" si="23"/>
        <v>627010.68324201298</v>
      </c>
      <c r="AP117" s="130">
        <f t="shared" si="23"/>
        <v>631153.70746587368</v>
      </c>
      <c r="AQ117" s="131">
        <f t="shared" si="23"/>
        <v>0</v>
      </c>
    </row>
    <row r="118" spans="3:43" x14ac:dyDescent="0.35">
      <c r="C118" s="19"/>
      <c r="D118" s="142">
        <v>17</v>
      </c>
      <c r="E118" s="11" t="s">
        <v>324</v>
      </c>
      <c r="F118" s="11" t="s">
        <v>326</v>
      </c>
      <c r="G118" s="11" t="s">
        <v>327</v>
      </c>
      <c r="H118" s="11" t="s">
        <v>17</v>
      </c>
      <c r="I118" s="116">
        <f t="shared" si="22"/>
        <v>1000</v>
      </c>
      <c r="J118" s="11">
        <f t="shared" si="22"/>
        <v>2025</v>
      </c>
      <c r="K118" s="130">
        <f t="shared" si="20"/>
        <v>0</v>
      </c>
      <c r="L118" s="130">
        <f t="shared" ref="L118:AQ118" si="24">L36*L77</f>
        <v>0</v>
      </c>
      <c r="M118" s="130">
        <f t="shared" si="24"/>
        <v>0</v>
      </c>
      <c r="N118" s="130">
        <f t="shared" si="24"/>
        <v>0</v>
      </c>
      <c r="O118" s="130">
        <f t="shared" si="24"/>
        <v>0</v>
      </c>
      <c r="P118" s="130">
        <f t="shared" si="24"/>
        <v>0</v>
      </c>
      <c r="Q118" s="130">
        <f t="shared" si="24"/>
        <v>0</v>
      </c>
      <c r="R118" s="130">
        <f t="shared" si="24"/>
        <v>237401.11365882584</v>
      </c>
      <c r="S118" s="130">
        <f t="shared" si="24"/>
        <v>249919.46688755299</v>
      </c>
      <c r="T118" s="130">
        <f t="shared" si="24"/>
        <v>260147.70622369385</v>
      </c>
      <c r="U118" s="130">
        <f t="shared" si="24"/>
        <v>268795.55936200306</v>
      </c>
      <c r="V118" s="130">
        <f t="shared" si="24"/>
        <v>276286.6704882388</v>
      </c>
      <c r="W118" s="130">
        <f t="shared" si="24"/>
        <v>282894.29878856189</v>
      </c>
      <c r="X118" s="130">
        <f t="shared" si="24"/>
        <v>288805.02371696598</v>
      </c>
      <c r="Y118" s="130">
        <f t="shared" si="24"/>
        <v>294151.9248039886</v>
      </c>
      <c r="Z118" s="130">
        <f t="shared" si="24"/>
        <v>299033.26305310684</v>
      </c>
      <c r="AA118" s="130">
        <f t="shared" si="24"/>
        <v>303523.65895359218</v>
      </c>
      <c r="AB118" s="130">
        <f t="shared" si="24"/>
        <v>307681.11619141599</v>
      </c>
      <c r="AC118" s="130">
        <f t="shared" si="24"/>
        <v>311551.61628183397</v>
      </c>
      <c r="AD118" s="130">
        <f t="shared" si="24"/>
        <v>315172.22731765173</v>
      </c>
      <c r="AE118" s="130">
        <f t="shared" si="24"/>
        <v>318573.26860155375</v>
      </c>
      <c r="AF118" s="130">
        <f t="shared" si="24"/>
        <v>321779.85561797483</v>
      </c>
      <c r="AG118" s="130">
        <f t="shared" si="24"/>
        <v>324813.0267312373</v>
      </c>
      <c r="AH118" s="130">
        <f t="shared" si="24"/>
        <v>327690.58054637886</v>
      </c>
      <c r="AI118" s="130">
        <f t="shared" si="24"/>
        <v>330427.70875628403</v>
      </c>
      <c r="AJ118" s="130">
        <f t="shared" si="24"/>
        <v>333037.48163340148</v>
      </c>
      <c r="AK118" s="130">
        <f t="shared" si="24"/>
        <v>335531.22551362531</v>
      </c>
      <c r="AL118" s="130">
        <f t="shared" si="24"/>
        <v>337918.81988251972</v>
      </c>
      <c r="AM118" s="130">
        <f t="shared" si="24"/>
        <v>340000</v>
      </c>
      <c r="AN118" s="137">
        <f t="shared" si="24"/>
        <v>0</v>
      </c>
      <c r="AO118" s="137">
        <f t="shared" si="24"/>
        <v>0</v>
      </c>
      <c r="AP118" s="137">
        <f t="shared" si="24"/>
        <v>0</v>
      </c>
      <c r="AQ118" s="131">
        <f t="shared" si="24"/>
        <v>0</v>
      </c>
    </row>
    <row r="119" spans="3:43" x14ac:dyDescent="0.35">
      <c r="C119" s="19"/>
      <c r="D119" s="142">
        <v>18</v>
      </c>
      <c r="E119" s="11" t="s">
        <v>330</v>
      </c>
      <c r="F119" s="11" t="s">
        <v>331</v>
      </c>
      <c r="G119" s="11" t="s">
        <v>332</v>
      </c>
      <c r="H119" s="11" t="s">
        <v>17</v>
      </c>
      <c r="I119" s="116">
        <f t="shared" si="22"/>
        <v>1000</v>
      </c>
      <c r="J119" s="11">
        <f t="shared" si="22"/>
        <v>2025</v>
      </c>
      <c r="K119" s="130">
        <f t="shared" si="20"/>
        <v>0</v>
      </c>
      <c r="L119" s="130">
        <f t="shared" ref="L119:AQ119" si="25">L37*L78</f>
        <v>0</v>
      </c>
      <c r="M119" s="130">
        <f t="shared" si="25"/>
        <v>0</v>
      </c>
      <c r="N119" s="130">
        <f t="shared" si="25"/>
        <v>0</v>
      </c>
      <c r="O119" s="130">
        <f t="shared" si="25"/>
        <v>0</v>
      </c>
      <c r="P119" s="130">
        <f t="shared" si="25"/>
        <v>0</v>
      </c>
      <c r="Q119" s="130">
        <f t="shared" si="25"/>
        <v>0</v>
      </c>
      <c r="R119" s="130">
        <f t="shared" si="25"/>
        <v>237401.11365882584</v>
      </c>
      <c r="S119" s="130">
        <f t="shared" si="25"/>
        <v>249919.46688755299</v>
      </c>
      <c r="T119" s="130">
        <f t="shared" si="25"/>
        <v>260147.70622369385</v>
      </c>
      <c r="U119" s="130">
        <f t="shared" si="25"/>
        <v>268795.55936200306</v>
      </c>
      <c r="V119" s="130">
        <f t="shared" si="25"/>
        <v>276286.6704882388</v>
      </c>
      <c r="W119" s="130">
        <f t="shared" si="25"/>
        <v>282894.29878856189</v>
      </c>
      <c r="X119" s="130">
        <f t="shared" si="25"/>
        <v>288805.02371696598</v>
      </c>
      <c r="Y119" s="130">
        <f t="shared" si="25"/>
        <v>294151.9248039886</v>
      </c>
      <c r="Z119" s="130">
        <f t="shared" si="25"/>
        <v>299033.26305310684</v>
      </c>
      <c r="AA119" s="130">
        <f t="shared" si="25"/>
        <v>303523.65895359218</v>
      </c>
      <c r="AB119" s="130">
        <f t="shared" si="25"/>
        <v>307681.11619141599</v>
      </c>
      <c r="AC119" s="130">
        <f t="shared" si="25"/>
        <v>311551.61628183397</v>
      </c>
      <c r="AD119" s="130">
        <f t="shared" si="25"/>
        <v>315172.22731765173</v>
      </c>
      <c r="AE119" s="130">
        <f t="shared" si="25"/>
        <v>318573.26860155375</v>
      </c>
      <c r="AF119" s="130">
        <f t="shared" si="25"/>
        <v>321779.85561797483</v>
      </c>
      <c r="AG119" s="130">
        <f t="shared" si="25"/>
        <v>324813.0267312373</v>
      </c>
      <c r="AH119" s="130">
        <f t="shared" si="25"/>
        <v>327690.58054637886</v>
      </c>
      <c r="AI119" s="130">
        <f t="shared" si="25"/>
        <v>330427.70875628403</v>
      </c>
      <c r="AJ119" s="130">
        <f t="shared" si="25"/>
        <v>333037.48163340148</v>
      </c>
      <c r="AK119" s="130">
        <f t="shared" si="25"/>
        <v>335531.22551362531</v>
      </c>
      <c r="AL119" s="130">
        <f t="shared" si="25"/>
        <v>337918.81988251972</v>
      </c>
      <c r="AM119" s="130">
        <f t="shared" si="25"/>
        <v>340000</v>
      </c>
      <c r="AN119" s="137">
        <f t="shared" si="25"/>
        <v>0</v>
      </c>
      <c r="AO119" s="137">
        <f t="shared" si="25"/>
        <v>0</v>
      </c>
      <c r="AP119" s="137">
        <f t="shared" si="25"/>
        <v>0</v>
      </c>
      <c r="AQ119" s="131">
        <f t="shared" si="25"/>
        <v>0</v>
      </c>
    </row>
    <row r="120" spans="3:43" ht="15" thickBot="1" x14ac:dyDescent="0.4">
      <c r="C120" s="19"/>
      <c r="D120" s="142">
        <v>19</v>
      </c>
      <c r="E120" s="125" t="s">
        <v>19</v>
      </c>
      <c r="F120" s="125" t="s">
        <v>333</v>
      </c>
      <c r="G120" s="125" t="s">
        <v>334</v>
      </c>
      <c r="H120" s="125" t="s">
        <v>20</v>
      </c>
      <c r="I120" s="126">
        <f t="shared" si="22"/>
        <v>4500</v>
      </c>
      <c r="J120" s="125">
        <f t="shared" si="22"/>
        <v>2025</v>
      </c>
      <c r="K120" s="134">
        <f t="shared" si="20"/>
        <v>0</v>
      </c>
      <c r="L120" s="134">
        <f t="shared" ref="L120:AQ120" si="26">L38*L79</f>
        <v>0</v>
      </c>
      <c r="M120" s="134">
        <f t="shared" si="26"/>
        <v>0</v>
      </c>
      <c r="N120" s="134">
        <f t="shared" si="26"/>
        <v>0</v>
      </c>
      <c r="O120" s="134">
        <f t="shared" si="26"/>
        <v>0</v>
      </c>
      <c r="P120" s="134">
        <f t="shared" si="26"/>
        <v>0</v>
      </c>
      <c r="Q120" s="134">
        <f t="shared" si="26"/>
        <v>0</v>
      </c>
      <c r="R120" s="134">
        <f t="shared" si="26"/>
        <v>801297.02647810371</v>
      </c>
      <c r="S120" s="134">
        <f t="shared" si="26"/>
        <v>842061.3367192864</v>
      </c>
      <c r="T120" s="134">
        <f t="shared" si="26"/>
        <v>875368.20335751958</v>
      </c>
      <c r="U120" s="134">
        <f t="shared" si="26"/>
        <v>903528.75784972275</v>
      </c>
      <c r="V120" s="134">
        <f t="shared" si="26"/>
        <v>927922.53971715586</v>
      </c>
      <c r="W120" s="134">
        <f t="shared" si="26"/>
        <v>949439.38023693522</v>
      </c>
      <c r="X120" s="134">
        <f t="shared" si="26"/>
        <v>968686.84995833831</v>
      </c>
      <c r="Y120" s="134">
        <f t="shared" si="26"/>
        <v>986098.30422535213</v>
      </c>
      <c r="Z120" s="134">
        <f t="shared" si="26"/>
        <v>1001993.7165965715</v>
      </c>
      <c r="AA120" s="134">
        <f t="shared" si="26"/>
        <v>1016616.0785197886</v>
      </c>
      <c r="AB120" s="134">
        <f t="shared" si="26"/>
        <v>1030154.2710887747</v>
      </c>
      <c r="AC120" s="134">
        <f t="shared" si="26"/>
        <v>1042758.0268377541</v>
      </c>
      <c r="AD120" s="134">
        <f t="shared" si="26"/>
        <v>1054548.0529562079</v>
      </c>
      <c r="AE120" s="134">
        <f t="shared" si="26"/>
        <v>1065623.0801188778</v>
      </c>
      <c r="AF120" s="134">
        <f t="shared" si="26"/>
        <v>1076064.8934759872</v>
      </c>
      <c r="AG120" s="134">
        <f t="shared" si="26"/>
        <v>1085942.0015920836</v>
      </c>
      <c r="AH120" s="134">
        <f t="shared" si="26"/>
        <v>1095312.3631973902</v>
      </c>
      <c r="AI120" s="134">
        <f t="shared" si="26"/>
        <v>1104225.4479681903</v>
      </c>
      <c r="AJ120" s="134">
        <f t="shared" si="26"/>
        <v>1112723.817464404</v>
      </c>
      <c r="AK120" s="134">
        <f t="shared" si="26"/>
        <v>1120844.354354369</v>
      </c>
      <c r="AL120" s="134">
        <f t="shared" si="26"/>
        <v>1128619.2298356234</v>
      </c>
      <c r="AM120" s="134">
        <f t="shared" si="26"/>
        <v>1136076.6734385728</v>
      </c>
      <c r="AN120" s="135">
        <f t="shared" si="26"/>
        <v>0</v>
      </c>
      <c r="AO120" s="135">
        <f t="shared" si="26"/>
        <v>0</v>
      </c>
      <c r="AP120" s="135">
        <f t="shared" si="26"/>
        <v>0</v>
      </c>
      <c r="AQ120" s="136">
        <f t="shared" si="26"/>
        <v>0</v>
      </c>
    </row>
    <row r="121" spans="3:43" x14ac:dyDescent="0.35">
      <c r="C121" s="19"/>
      <c r="D121" s="142">
        <v>20</v>
      </c>
      <c r="E121" s="11" t="s">
        <v>314</v>
      </c>
      <c r="F121" s="11" t="s">
        <v>335</v>
      </c>
      <c r="G121" s="11" t="s">
        <v>336</v>
      </c>
      <c r="H121" s="11" t="s">
        <v>20</v>
      </c>
      <c r="I121" s="116">
        <f t="shared" si="22"/>
        <v>500</v>
      </c>
      <c r="J121" s="11">
        <f t="shared" si="22"/>
        <v>2025</v>
      </c>
      <c r="K121" s="137">
        <f t="shared" si="20"/>
        <v>0</v>
      </c>
      <c r="L121" s="137">
        <f t="shared" ref="L121:AQ121" si="27">L39*L80</f>
        <v>0</v>
      </c>
      <c r="M121" s="137">
        <f t="shared" si="27"/>
        <v>0</v>
      </c>
      <c r="N121" s="137">
        <f t="shared" si="27"/>
        <v>0</v>
      </c>
      <c r="O121" s="137">
        <f t="shared" si="27"/>
        <v>0</v>
      </c>
      <c r="P121" s="137">
        <f t="shared" si="27"/>
        <v>0</v>
      </c>
      <c r="Q121" s="137">
        <f t="shared" si="27"/>
        <v>0</v>
      </c>
      <c r="R121" s="130">
        <f t="shared" si="27"/>
        <v>89896.000000000015</v>
      </c>
      <c r="S121" s="130">
        <f t="shared" si="27"/>
        <v>99593.822203214193</v>
      </c>
      <c r="T121" s="130">
        <f t="shared" si="27"/>
        <v>105266.68453075553</v>
      </c>
      <c r="U121" s="130">
        <f t="shared" si="27"/>
        <v>109291.6444064284</v>
      </c>
      <c r="V121" s="130">
        <f t="shared" si="27"/>
        <v>112413.6458328655</v>
      </c>
      <c r="W121" s="130">
        <f t="shared" si="27"/>
        <v>114964.50673396973</v>
      </c>
      <c r="X121" s="130">
        <f t="shared" si="27"/>
        <v>117121.22889543288</v>
      </c>
      <c r="Y121" s="130">
        <f t="shared" si="27"/>
        <v>118989.46660964258</v>
      </c>
      <c r="Z121" s="130">
        <f t="shared" si="27"/>
        <v>120637.36906151104</v>
      </c>
      <c r="AA121" s="130">
        <f t="shared" si="27"/>
        <v>122111.46803607969</v>
      </c>
      <c r="AB121" s="130">
        <f t="shared" si="27"/>
        <v>123444.952761722</v>
      </c>
      <c r="AC121" s="130">
        <f t="shared" si="27"/>
        <v>124662.32893718392</v>
      </c>
      <c r="AD121" s="130">
        <f t="shared" si="27"/>
        <v>125782.20646024437</v>
      </c>
      <c r="AE121" s="130">
        <f t="shared" si="27"/>
        <v>126819.05109864709</v>
      </c>
      <c r="AF121" s="130">
        <f t="shared" si="27"/>
        <v>127784.33036362103</v>
      </c>
      <c r="AG121" s="130">
        <f t="shared" si="27"/>
        <v>128687.28881285679</v>
      </c>
      <c r="AH121" s="130">
        <f t="shared" si="27"/>
        <v>129535.48789669054</v>
      </c>
      <c r="AI121" s="130">
        <f t="shared" si="27"/>
        <v>130335.19126472525</v>
      </c>
      <c r="AJ121" s="130">
        <f t="shared" si="27"/>
        <v>131091.64575751769</v>
      </c>
      <c r="AK121" s="130">
        <f t="shared" si="27"/>
        <v>131809.29023929388</v>
      </c>
      <c r="AL121" s="130">
        <f t="shared" si="27"/>
        <v>132491.91342618843</v>
      </c>
      <c r="AM121" s="130">
        <f t="shared" si="27"/>
        <v>133142.77496493619</v>
      </c>
      <c r="AN121" s="130">
        <f t="shared" si="27"/>
        <v>133764.69957506473</v>
      </c>
      <c r="AO121" s="130">
        <f t="shared" si="27"/>
        <v>134360.15114039811</v>
      </c>
      <c r="AP121" s="130">
        <f t="shared" si="27"/>
        <v>134931.291665731</v>
      </c>
      <c r="AQ121" s="138">
        <f t="shared" si="27"/>
        <v>0</v>
      </c>
    </row>
    <row r="122" spans="3:43" x14ac:dyDescent="0.35">
      <c r="C122" s="19"/>
      <c r="D122" s="142">
        <v>21</v>
      </c>
      <c r="E122" s="11" t="s">
        <v>314</v>
      </c>
      <c r="F122" s="11" t="s">
        <v>335</v>
      </c>
      <c r="G122" s="11" t="s">
        <v>337</v>
      </c>
      <c r="H122" s="11" t="s">
        <v>20</v>
      </c>
      <c r="I122" s="116">
        <f t="shared" si="22"/>
        <v>400</v>
      </c>
      <c r="J122" s="11">
        <f t="shared" si="22"/>
        <v>2025</v>
      </c>
      <c r="K122" s="137">
        <f t="shared" si="20"/>
        <v>0</v>
      </c>
      <c r="L122" s="137">
        <f t="shared" ref="L122:AQ122" si="28">L40*L81</f>
        <v>0</v>
      </c>
      <c r="M122" s="137">
        <f t="shared" si="28"/>
        <v>0</v>
      </c>
      <c r="N122" s="137">
        <f t="shared" si="28"/>
        <v>0</v>
      </c>
      <c r="O122" s="137">
        <f t="shared" si="28"/>
        <v>0</v>
      </c>
      <c r="P122" s="137">
        <f t="shared" si="28"/>
        <v>0</v>
      </c>
      <c r="Q122" s="137">
        <f t="shared" si="28"/>
        <v>0</v>
      </c>
      <c r="R122" s="130">
        <f t="shared" si="28"/>
        <v>71916.800000000003</v>
      </c>
      <c r="S122" s="130">
        <f t="shared" si="28"/>
        <v>79675.057762571363</v>
      </c>
      <c r="T122" s="130">
        <f t="shared" si="28"/>
        <v>84213.34762460443</v>
      </c>
      <c r="U122" s="130">
        <f t="shared" si="28"/>
        <v>87433.315525142723</v>
      </c>
      <c r="V122" s="130">
        <f t="shared" si="28"/>
        <v>89930.916666292396</v>
      </c>
      <c r="W122" s="130">
        <f t="shared" si="28"/>
        <v>91971.60538717579</v>
      </c>
      <c r="X122" s="130">
        <f t="shared" si="28"/>
        <v>93696.98311634631</v>
      </c>
      <c r="Y122" s="130">
        <f t="shared" si="28"/>
        <v>95191.573287714069</v>
      </c>
      <c r="Z122" s="130">
        <f t="shared" si="28"/>
        <v>96509.895249208828</v>
      </c>
      <c r="AA122" s="130">
        <f t="shared" si="28"/>
        <v>97689.174428863756</v>
      </c>
      <c r="AB122" s="130">
        <f t="shared" si="28"/>
        <v>98755.962209377598</v>
      </c>
      <c r="AC122" s="130">
        <f t="shared" si="28"/>
        <v>99729.863149747136</v>
      </c>
      <c r="AD122" s="130">
        <f t="shared" si="28"/>
        <v>100625.76516819549</v>
      </c>
      <c r="AE122" s="130">
        <f t="shared" si="28"/>
        <v>101455.24087891767</v>
      </c>
      <c r="AF122" s="130">
        <f t="shared" si="28"/>
        <v>102227.46429089682</v>
      </c>
      <c r="AG122" s="130">
        <f t="shared" si="28"/>
        <v>102949.83105028543</v>
      </c>
      <c r="AH122" s="130">
        <f t="shared" si="28"/>
        <v>103628.39031735242</v>
      </c>
      <c r="AI122" s="130">
        <f t="shared" si="28"/>
        <v>104268.15301178019</v>
      </c>
      <c r="AJ122" s="130">
        <f t="shared" si="28"/>
        <v>104873.31660601414</v>
      </c>
      <c r="AK122" s="130">
        <f t="shared" si="28"/>
        <v>105447.43219143512</v>
      </c>
      <c r="AL122" s="130">
        <f t="shared" si="28"/>
        <v>105993.53074095074</v>
      </c>
      <c r="AM122" s="130">
        <f t="shared" si="28"/>
        <v>106514.21997194894</v>
      </c>
      <c r="AN122" s="130">
        <f t="shared" si="28"/>
        <v>107011.75966005179</v>
      </c>
      <c r="AO122" s="130">
        <f t="shared" si="28"/>
        <v>107488.1209123185</v>
      </c>
      <c r="AP122" s="130">
        <f t="shared" si="28"/>
        <v>107945.03333258479</v>
      </c>
      <c r="AQ122" s="138">
        <f t="shared" si="28"/>
        <v>0</v>
      </c>
    </row>
    <row r="123" spans="3:43" x14ac:dyDescent="0.35">
      <c r="C123" s="19"/>
      <c r="D123" s="142">
        <v>22</v>
      </c>
      <c r="E123" s="11" t="s">
        <v>32</v>
      </c>
      <c r="F123" s="11" t="s">
        <v>318</v>
      </c>
      <c r="G123" s="11" t="s">
        <v>338</v>
      </c>
      <c r="H123" s="11" t="s">
        <v>20</v>
      </c>
      <c r="I123" s="116">
        <f t="shared" si="22"/>
        <v>125</v>
      </c>
      <c r="J123" s="11">
        <f t="shared" si="22"/>
        <v>2025</v>
      </c>
      <c r="K123" s="137">
        <f t="shared" si="20"/>
        <v>0</v>
      </c>
      <c r="L123" s="137">
        <f t="shared" ref="L123:AQ123" si="29">L41*L82</f>
        <v>0</v>
      </c>
      <c r="M123" s="137">
        <f t="shared" si="29"/>
        <v>0</v>
      </c>
      <c r="N123" s="137">
        <f t="shared" si="29"/>
        <v>0</v>
      </c>
      <c r="O123" s="137">
        <f t="shared" si="29"/>
        <v>0</v>
      </c>
      <c r="P123" s="137">
        <f t="shared" si="29"/>
        <v>0</v>
      </c>
      <c r="Q123" s="137">
        <f t="shared" si="29"/>
        <v>0</v>
      </c>
      <c r="R123" s="130">
        <f t="shared" si="29"/>
        <v>31397.500000000004</v>
      </c>
      <c r="S123" s="130">
        <f t="shared" si="29"/>
        <v>34784.607019504954</v>
      </c>
      <c r="T123" s="130">
        <f t="shared" si="29"/>
        <v>36765.937611844762</v>
      </c>
      <c r="U123" s="130">
        <f t="shared" si="29"/>
        <v>38171.714039009916</v>
      </c>
      <c r="V123" s="130">
        <f t="shared" si="29"/>
        <v>39262.118948978758</v>
      </c>
      <c r="W123" s="130">
        <f t="shared" si="29"/>
        <v>40153.044631349723</v>
      </c>
      <c r="X123" s="130">
        <f t="shared" si="29"/>
        <v>40906.311562743103</v>
      </c>
      <c r="Y123" s="130">
        <f t="shared" si="29"/>
        <v>41558.82105851487</v>
      </c>
      <c r="Z123" s="130">
        <f t="shared" si="29"/>
        <v>42134.375223689516</v>
      </c>
      <c r="AA123" s="130">
        <f t="shared" si="29"/>
        <v>42649.225968483719</v>
      </c>
      <c r="AB123" s="130">
        <f t="shared" si="29"/>
        <v>43114.96511898379</v>
      </c>
      <c r="AC123" s="130">
        <f t="shared" si="29"/>
        <v>43540.151650854677</v>
      </c>
      <c r="AD123" s="130">
        <f t="shared" si="29"/>
        <v>43931.285344570642</v>
      </c>
      <c r="AE123" s="130">
        <f t="shared" si="29"/>
        <v>44293.418582248065</v>
      </c>
      <c r="AF123" s="130">
        <f t="shared" si="29"/>
        <v>44630.556560823519</v>
      </c>
      <c r="AG123" s="130">
        <f t="shared" si="29"/>
        <v>0</v>
      </c>
      <c r="AH123" s="130">
        <f t="shared" si="29"/>
        <v>0</v>
      </c>
      <c r="AI123" s="130">
        <f t="shared" si="29"/>
        <v>0</v>
      </c>
      <c r="AJ123" s="130">
        <f t="shared" si="29"/>
        <v>0</v>
      </c>
      <c r="AK123" s="130">
        <f t="shared" si="29"/>
        <v>0</v>
      </c>
      <c r="AL123" s="130">
        <f t="shared" si="29"/>
        <v>0</v>
      </c>
      <c r="AM123" s="130">
        <f t="shared" si="29"/>
        <v>0</v>
      </c>
      <c r="AN123" s="130">
        <f t="shared" si="29"/>
        <v>0</v>
      </c>
      <c r="AO123" s="130">
        <f t="shared" si="29"/>
        <v>0</v>
      </c>
      <c r="AP123" s="130">
        <f t="shared" si="29"/>
        <v>0</v>
      </c>
      <c r="AQ123" s="138">
        <f t="shared" si="29"/>
        <v>0</v>
      </c>
    </row>
    <row r="124" spans="3:43" x14ac:dyDescent="0.35">
      <c r="C124" s="19"/>
      <c r="D124" s="142">
        <v>23</v>
      </c>
      <c r="E124" s="11" t="s">
        <v>32</v>
      </c>
      <c r="F124" s="11" t="s">
        <v>318</v>
      </c>
      <c r="G124" s="11" t="s">
        <v>339</v>
      </c>
      <c r="H124" s="11" t="s">
        <v>20</v>
      </c>
      <c r="I124" s="116">
        <f t="shared" si="22"/>
        <v>2500</v>
      </c>
      <c r="J124" s="11">
        <f t="shared" si="22"/>
        <v>2025</v>
      </c>
      <c r="K124" s="137">
        <f t="shared" si="20"/>
        <v>0</v>
      </c>
      <c r="L124" s="137">
        <f t="shared" ref="L124:AQ124" si="30">L42*L83</f>
        <v>0</v>
      </c>
      <c r="M124" s="137">
        <f t="shared" si="30"/>
        <v>0</v>
      </c>
      <c r="N124" s="137">
        <f t="shared" si="30"/>
        <v>0</v>
      </c>
      <c r="O124" s="137">
        <f t="shared" si="30"/>
        <v>0</v>
      </c>
      <c r="P124" s="137">
        <f t="shared" si="30"/>
        <v>0</v>
      </c>
      <c r="Q124" s="137">
        <f t="shared" si="30"/>
        <v>0</v>
      </c>
      <c r="R124" s="130">
        <f t="shared" si="30"/>
        <v>425362.5</v>
      </c>
      <c r="S124" s="130">
        <f t="shared" si="30"/>
        <v>523642.10586364329</v>
      </c>
      <c r="T124" s="130">
        <f t="shared" si="30"/>
        <v>581131.98987952957</v>
      </c>
      <c r="U124" s="130">
        <f t="shared" si="30"/>
        <v>621921.71172728646</v>
      </c>
      <c r="V124" s="130">
        <f t="shared" si="30"/>
        <v>653560.67800925008</v>
      </c>
      <c r="W124" s="130">
        <f t="shared" si="30"/>
        <v>679411.59574317292</v>
      </c>
      <c r="X124" s="130">
        <f t="shared" si="30"/>
        <v>701268.23525918031</v>
      </c>
      <c r="Y124" s="130">
        <f t="shared" si="30"/>
        <v>720201.31759092968</v>
      </c>
      <c r="Z124" s="130">
        <f t="shared" si="30"/>
        <v>736901.47975905926</v>
      </c>
      <c r="AA124" s="130">
        <f t="shared" si="30"/>
        <v>751840.28387289331</v>
      </c>
      <c r="AB124" s="130">
        <f t="shared" si="30"/>
        <v>765354.07599189912</v>
      </c>
      <c r="AC124" s="130">
        <f t="shared" si="30"/>
        <v>777691.20160681603</v>
      </c>
      <c r="AD124" s="130">
        <f t="shared" si="30"/>
        <v>789040.25702107768</v>
      </c>
      <c r="AE124" s="130">
        <f t="shared" si="30"/>
        <v>799547.84112282342</v>
      </c>
      <c r="AF124" s="130">
        <f t="shared" si="30"/>
        <v>809330.16788877966</v>
      </c>
      <c r="AG124" s="130">
        <f t="shared" si="30"/>
        <v>0</v>
      </c>
      <c r="AH124" s="130">
        <f t="shared" si="30"/>
        <v>0</v>
      </c>
      <c r="AI124" s="130">
        <f t="shared" si="30"/>
        <v>0</v>
      </c>
      <c r="AJ124" s="130">
        <f t="shared" si="30"/>
        <v>0</v>
      </c>
      <c r="AK124" s="130">
        <f t="shared" si="30"/>
        <v>0</v>
      </c>
      <c r="AL124" s="130">
        <f t="shared" si="30"/>
        <v>0</v>
      </c>
      <c r="AM124" s="130">
        <f t="shared" si="30"/>
        <v>0</v>
      </c>
      <c r="AN124" s="130">
        <f t="shared" si="30"/>
        <v>0</v>
      </c>
      <c r="AO124" s="130">
        <f t="shared" si="30"/>
        <v>0</v>
      </c>
      <c r="AP124" s="130">
        <f t="shared" si="30"/>
        <v>0</v>
      </c>
      <c r="AQ124" s="138">
        <f t="shared" si="30"/>
        <v>0</v>
      </c>
    </row>
    <row r="125" spans="3:43" x14ac:dyDescent="0.35">
      <c r="C125" s="19"/>
      <c r="D125" s="142">
        <v>24</v>
      </c>
      <c r="E125" s="11" t="s">
        <v>32</v>
      </c>
      <c r="F125" s="11" t="s">
        <v>318</v>
      </c>
      <c r="G125" s="11" t="s">
        <v>340</v>
      </c>
      <c r="H125" s="11" t="s">
        <v>20</v>
      </c>
      <c r="I125" s="116">
        <f t="shared" si="22"/>
        <v>6000</v>
      </c>
      <c r="J125" s="11">
        <f t="shared" si="22"/>
        <v>2025</v>
      </c>
      <c r="K125" s="137">
        <f t="shared" si="20"/>
        <v>0</v>
      </c>
      <c r="L125" s="137">
        <f t="shared" ref="L125:AQ125" si="31">L43*L84</f>
        <v>0</v>
      </c>
      <c r="M125" s="137">
        <f t="shared" si="31"/>
        <v>0</v>
      </c>
      <c r="N125" s="137">
        <f t="shared" si="31"/>
        <v>0</v>
      </c>
      <c r="O125" s="137">
        <f t="shared" si="31"/>
        <v>0</v>
      </c>
      <c r="P125" s="137">
        <f t="shared" si="31"/>
        <v>0</v>
      </c>
      <c r="Q125" s="137">
        <f t="shared" si="31"/>
        <v>0</v>
      </c>
      <c r="R125" s="130">
        <f t="shared" si="31"/>
        <v>107730</v>
      </c>
      <c r="S125" s="130">
        <f t="shared" si="31"/>
        <v>172710</v>
      </c>
      <c r="T125" s="130">
        <f t="shared" si="31"/>
        <v>237690.00000000003</v>
      </c>
      <c r="U125" s="130">
        <f t="shared" si="31"/>
        <v>302670</v>
      </c>
      <c r="V125" s="130">
        <f t="shared" si="31"/>
        <v>367650</v>
      </c>
      <c r="W125" s="130">
        <f t="shared" si="31"/>
        <v>432630</v>
      </c>
      <c r="X125" s="130">
        <f t="shared" si="31"/>
        <v>497610.00000000006</v>
      </c>
      <c r="Y125" s="130">
        <f t="shared" si="31"/>
        <v>562590</v>
      </c>
      <c r="Z125" s="130">
        <f t="shared" si="31"/>
        <v>627570</v>
      </c>
      <c r="AA125" s="130">
        <f t="shared" si="31"/>
        <v>692550</v>
      </c>
      <c r="AB125" s="130">
        <f t="shared" si="31"/>
        <v>757530.00000000012</v>
      </c>
      <c r="AC125" s="130">
        <f t="shared" si="31"/>
        <v>822510.00000000012</v>
      </c>
      <c r="AD125" s="130">
        <f t="shared" si="31"/>
        <v>887490</v>
      </c>
      <c r="AE125" s="130">
        <f t="shared" si="31"/>
        <v>952470.00000000012</v>
      </c>
      <c r="AF125" s="130">
        <f t="shared" si="31"/>
        <v>1017450.0000000002</v>
      </c>
      <c r="AG125" s="130">
        <f t="shared" si="31"/>
        <v>0</v>
      </c>
      <c r="AH125" s="130">
        <f t="shared" si="31"/>
        <v>0</v>
      </c>
      <c r="AI125" s="130">
        <f t="shared" si="31"/>
        <v>0</v>
      </c>
      <c r="AJ125" s="130">
        <f t="shared" si="31"/>
        <v>0</v>
      </c>
      <c r="AK125" s="130">
        <f t="shared" si="31"/>
        <v>0</v>
      </c>
      <c r="AL125" s="130">
        <f t="shared" si="31"/>
        <v>0</v>
      </c>
      <c r="AM125" s="130">
        <f t="shared" si="31"/>
        <v>0</v>
      </c>
      <c r="AN125" s="130">
        <f t="shared" si="31"/>
        <v>0</v>
      </c>
      <c r="AO125" s="130">
        <f t="shared" si="31"/>
        <v>0</v>
      </c>
      <c r="AP125" s="130">
        <f t="shared" si="31"/>
        <v>0</v>
      </c>
      <c r="AQ125" s="138">
        <f t="shared" si="31"/>
        <v>0</v>
      </c>
    </row>
    <row r="126" spans="3:43" x14ac:dyDescent="0.35">
      <c r="C126" s="19"/>
      <c r="D126" s="142">
        <v>25</v>
      </c>
      <c r="E126" s="11" t="s">
        <v>32</v>
      </c>
      <c r="F126" s="11" t="s">
        <v>341</v>
      </c>
      <c r="G126" s="11" t="s">
        <v>342</v>
      </c>
      <c r="H126" s="11" t="s">
        <v>20</v>
      </c>
      <c r="I126" s="116">
        <f t="shared" si="22"/>
        <v>600</v>
      </c>
      <c r="J126" s="11">
        <f t="shared" si="22"/>
        <v>2025</v>
      </c>
      <c r="K126" s="137">
        <f t="shared" si="20"/>
        <v>0</v>
      </c>
      <c r="L126" s="137">
        <f t="shared" ref="L126:AQ126" si="32">L44*L85</f>
        <v>0</v>
      </c>
      <c r="M126" s="137">
        <f t="shared" si="32"/>
        <v>0</v>
      </c>
      <c r="N126" s="137">
        <f t="shared" si="32"/>
        <v>0</v>
      </c>
      <c r="O126" s="137">
        <f t="shared" si="32"/>
        <v>0</v>
      </c>
      <c r="P126" s="137">
        <f t="shared" si="32"/>
        <v>0</v>
      </c>
      <c r="Q126" s="137">
        <f t="shared" si="32"/>
        <v>0</v>
      </c>
      <c r="R126" s="130">
        <f t="shared" si="32"/>
        <v>150708</v>
      </c>
      <c r="S126" s="130">
        <f t="shared" si="32"/>
        <v>166966.1136936238</v>
      </c>
      <c r="T126" s="130">
        <f t="shared" si="32"/>
        <v>176476.50053685487</v>
      </c>
      <c r="U126" s="130">
        <f t="shared" si="32"/>
        <v>183224.22738724761</v>
      </c>
      <c r="V126" s="130">
        <f t="shared" si="32"/>
        <v>188458.17095509806</v>
      </c>
      <c r="W126" s="130">
        <f t="shared" si="32"/>
        <v>192734.61423047865</v>
      </c>
      <c r="X126" s="130">
        <f t="shared" si="32"/>
        <v>196350.29550116693</v>
      </c>
      <c r="Y126" s="130">
        <f t="shared" si="32"/>
        <v>199482.34108087138</v>
      </c>
      <c r="Z126" s="130">
        <f t="shared" si="32"/>
        <v>202245.00107370972</v>
      </c>
      <c r="AA126" s="130">
        <f t="shared" si="32"/>
        <v>204716.28464872183</v>
      </c>
      <c r="AB126" s="130">
        <f t="shared" si="32"/>
        <v>206951.83257112218</v>
      </c>
      <c r="AC126" s="130">
        <f t="shared" si="32"/>
        <v>208992.72792410245</v>
      </c>
      <c r="AD126" s="130">
        <f t="shared" si="32"/>
        <v>210870.16965393908</v>
      </c>
      <c r="AE126" s="130">
        <f t="shared" si="32"/>
        <v>212608.4091947907</v>
      </c>
      <c r="AF126" s="130">
        <f t="shared" si="32"/>
        <v>214226.6714919529</v>
      </c>
      <c r="AG126" s="130">
        <f t="shared" si="32"/>
        <v>0</v>
      </c>
      <c r="AH126" s="130">
        <f t="shared" si="32"/>
        <v>0</v>
      </c>
      <c r="AI126" s="130">
        <f t="shared" si="32"/>
        <v>0</v>
      </c>
      <c r="AJ126" s="130">
        <f t="shared" si="32"/>
        <v>0</v>
      </c>
      <c r="AK126" s="130">
        <f t="shared" si="32"/>
        <v>0</v>
      </c>
      <c r="AL126" s="130">
        <f t="shared" si="32"/>
        <v>0</v>
      </c>
      <c r="AM126" s="130">
        <f t="shared" si="32"/>
        <v>0</v>
      </c>
      <c r="AN126" s="130">
        <f t="shared" si="32"/>
        <v>0</v>
      </c>
      <c r="AO126" s="130">
        <f t="shared" si="32"/>
        <v>0</v>
      </c>
      <c r="AP126" s="130">
        <f t="shared" si="32"/>
        <v>0</v>
      </c>
      <c r="AQ126" s="138">
        <f t="shared" si="32"/>
        <v>0</v>
      </c>
    </row>
    <row r="127" spans="3:43" x14ac:dyDescent="0.35">
      <c r="C127" s="19"/>
      <c r="D127" s="142">
        <v>26</v>
      </c>
      <c r="E127" s="11" t="s">
        <v>32</v>
      </c>
      <c r="F127" s="11" t="s">
        <v>341</v>
      </c>
      <c r="G127" s="11" t="s">
        <v>343</v>
      </c>
      <c r="H127" s="11" t="s">
        <v>20</v>
      </c>
      <c r="I127" s="116">
        <f t="shared" si="22"/>
        <v>870</v>
      </c>
      <c r="J127" s="11">
        <f t="shared" si="22"/>
        <v>2025</v>
      </c>
      <c r="K127" s="137">
        <f t="shared" si="20"/>
        <v>0</v>
      </c>
      <c r="L127" s="137">
        <f t="shared" ref="L127:AQ127" si="33">L45*L86</f>
        <v>0</v>
      </c>
      <c r="M127" s="137">
        <f t="shared" si="33"/>
        <v>0</v>
      </c>
      <c r="N127" s="137">
        <f t="shared" si="33"/>
        <v>0</v>
      </c>
      <c r="O127" s="137">
        <f t="shared" si="33"/>
        <v>0</v>
      </c>
      <c r="P127" s="137">
        <f t="shared" si="33"/>
        <v>0</v>
      </c>
      <c r="Q127" s="137">
        <f t="shared" si="33"/>
        <v>0</v>
      </c>
      <c r="R127" s="130">
        <f t="shared" si="33"/>
        <v>218526.6</v>
      </c>
      <c r="S127" s="130">
        <f t="shared" si="33"/>
        <v>242100.86485575454</v>
      </c>
      <c r="T127" s="130">
        <f t="shared" si="33"/>
        <v>255890.92577843956</v>
      </c>
      <c r="U127" s="130">
        <f t="shared" si="33"/>
        <v>265675.12971150904</v>
      </c>
      <c r="V127" s="130">
        <f t="shared" si="33"/>
        <v>273264.34788489219</v>
      </c>
      <c r="W127" s="130">
        <f t="shared" si="33"/>
        <v>279465.19063419406</v>
      </c>
      <c r="X127" s="130">
        <f t="shared" si="33"/>
        <v>284707.928476692</v>
      </c>
      <c r="Y127" s="130">
        <f t="shared" si="33"/>
        <v>289249.39456726349</v>
      </c>
      <c r="Z127" s="130">
        <f t="shared" si="33"/>
        <v>293255.25155687903</v>
      </c>
      <c r="AA127" s="130">
        <f t="shared" si="33"/>
        <v>296838.61274064664</v>
      </c>
      <c r="AB127" s="130">
        <f t="shared" si="33"/>
        <v>300080.15722812718</v>
      </c>
      <c r="AC127" s="130">
        <f t="shared" si="33"/>
        <v>303039.45548994857</v>
      </c>
      <c r="AD127" s="130">
        <f t="shared" si="33"/>
        <v>305761.74599821173</v>
      </c>
      <c r="AE127" s="130">
        <f t="shared" si="33"/>
        <v>308282.19333244651</v>
      </c>
      <c r="AF127" s="130">
        <f t="shared" si="33"/>
        <v>310628.67366333166</v>
      </c>
      <c r="AG127" s="130">
        <f t="shared" si="33"/>
        <v>0</v>
      </c>
      <c r="AH127" s="130">
        <f t="shared" si="33"/>
        <v>0</v>
      </c>
      <c r="AI127" s="130">
        <f t="shared" si="33"/>
        <v>0</v>
      </c>
      <c r="AJ127" s="130">
        <f t="shared" si="33"/>
        <v>0</v>
      </c>
      <c r="AK127" s="130">
        <f t="shared" si="33"/>
        <v>0</v>
      </c>
      <c r="AL127" s="130">
        <f t="shared" si="33"/>
        <v>0</v>
      </c>
      <c r="AM127" s="130">
        <f t="shared" si="33"/>
        <v>0</v>
      </c>
      <c r="AN127" s="130">
        <f t="shared" si="33"/>
        <v>0</v>
      </c>
      <c r="AO127" s="130">
        <f t="shared" si="33"/>
        <v>0</v>
      </c>
      <c r="AP127" s="130">
        <f t="shared" si="33"/>
        <v>0</v>
      </c>
      <c r="AQ127" s="138">
        <f t="shared" si="33"/>
        <v>0</v>
      </c>
    </row>
    <row r="128" spans="3:43" x14ac:dyDescent="0.35">
      <c r="C128" s="19"/>
      <c r="D128" s="142">
        <v>27</v>
      </c>
      <c r="E128" s="11" t="s">
        <v>32</v>
      </c>
      <c r="F128" s="11" t="s">
        <v>344</v>
      </c>
      <c r="G128" s="11" t="s">
        <v>345</v>
      </c>
      <c r="H128" s="11" t="s">
        <v>20</v>
      </c>
      <c r="I128" s="116">
        <f t="shared" si="22"/>
        <v>250</v>
      </c>
      <c r="J128" s="11">
        <f t="shared" si="22"/>
        <v>2025</v>
      </c>
      <c r="K128" s="137">
        <f t="shared" si="20"/>
        <v>0</v>
      </c>
      <c r="L128" s="137">
        <f t="shared" ref="L128:AQ128" si="34">L46*L87</f>
        <v>0</v>
      </c>
      <c r="M128" s="137">
        <f t="shared" si="34"/>
        <v>0</v>
      </c>
      <c r="N128" s="137">
        <f t="shared" si="34"/>
        <v>0</v>
      </c>
      <c r="O128" s="137">
        <f t="shared" si="34"/>
        <v>0</v>
      </c>
      <c r="P128" s="137">
        <f t="shared" si="34"/>
        <v>0</v>
      </c>
      <c r="Q128" s="137">
        <f t="shared" si="34"/>
        <v>0</v>
      </c>
      <c r="R128" s="130">
        <f t="shared" si="34"/>
        <v>62795.000000000007</v>
      </c>
      <c r="S128" s="130">
        <f t="shared" si="34"/>
        <v>69569.214039009908</v>
      </c>
      <c r="T128" s="130">
        <f t="shared" si="34"/>
        <v>73531.875223689523</v>
      </c>
      <c r="U128" s="130">
        <f t="shared" si="34"/>
        <v>76343.428078019831</v>
      </c>
      <c r="V128" s="130">
        <f t="shared" si="34"/>
        <v>78524.237897957515</v>
      </c>
      <c r="W128" s="130">
        <f t="shared" si="34"/>
        <v>80306.089262699446</v>
      </c>
      <c r="X128" s="130">
        <f t="shared" si="34"/>
        <v>81812.623125486207</v>
      </c>
      <c r="Y128" s="130">
        <f t="shared" si="34"/>
        <v>83117.64211702974</v>
      </c>
      <c r="Z128" s="130">
        <f t="shared" si="34"/>
        <v>84268.750447379032</v>
      </c>
      <c r="AA128" s="130">
        <f t="shared" si="34"/>
        <v>85298.451936967438</v>
      </c>
      <c r="AB128" s="130">
        <f t="shared" si="34"/>
        <v>86229.930237967579</v>
      </c>
      <c r="AC128" s="130">
        <f t="shared" si="34"/>
        <v>87080.303301709355</v>
      </c>
      <c r="AD128" s="130">
        <f t="shared" si="34"/>
        <v>87862.570689141285</v>
      </c>
      <c r="AE128" s="130">
        <f t="shared" si="34"/>
        <v>88586.83716449613</v>
      </c>
      <c r="AF128" s="130">
        <f t="shared" si="34"/>
        <v>89261.113121647038</v>
      </c>
      <c r="AG128" s="130">
        <f t="shared" si="34"/>
        <v>0</v>
      </c>
      <c r="AH128" s="130">
        <f t="shared" si="34"/>
        <v>0</v>
      </c>
      <c r="AI128" s="130">
        <f t="shared" si="34"/>
        <v>0</v>
      </c>
      <c r="AJ128" s="130">
        <f t="shared" si="34"/>
        <v>0</v>
      </c>
      <c r="AK128" s="130">
        <f t="shared" si="34"/>
        <v>0</v>
      </c>
      <c r="AL128" s="130">
        <f t="shared" si="34"/>
        <v>0</v>
      </c>
      <c r="AM128" s="130">
        <f t="shared" si="34"/>
        <v>0</v>
      </c>
      <c r="AN128" s="130">
        <f t="shared" si="34"/>
        <v>0</v>
      </c>
      <c r="AO128" s="130">
        <f t="shared" si="34"/>
        <v>0</v>
      </c>
      <c r="AP128" s="130">
        <f t="shared" si="34"/>
        <v>0</v>
      </c>
      <c r="AQ128" s="138">
        <f t="shared" si="34"/>
        <v>0</v>
      </c>
    </row>
    <row r="129" spans="3:43" x14ac:dyDescent="0.35">
      <c r="C129" s="19"/>
      <c r="D129" s="142">
        <v>28</v>
      </c>
      <c r="E129" s="11" t="s">
        <v>324</v>
      </c>
      <c r="F129" s="11" t="s">
        <v>335</v>
      </c>
      <c r="G129" s="11" t="s">
        <v>346</v>
      </c>
      <c r="H129" s="11" t="s">
        <v>20</v>
      </c>
      <c r="I129" s="116">
        <f t="shared" si="22"/>
        <v>1800</v>
      </c>
      <c r="J129" s="11">
        <f t="shared" si="22"/>
        <v>2025</v>
      </c>
      <c r="K129" s="137">
        <f t="shared" si="20"/>
        <v>0</v>
      </c>
      <c r="L129" s="137">
        <f t="shared" ref="L129:AQ129" si="35">L47*L88</f>
        <v>0</v>
      </c>
      <c r="M129" s="137">
        <f t="shared" si="35"/>
        <v>0</v>
      </c>
      <c r="N129" s="137">
        <f t="shared" si="35"/>
        <v>0</v>
      </c>
      <c r="O129" s="137">
        <f t="shared" si="35"/>
        <v>0</v>
      </c>
      <c r="P129" s="137">
        <f t="shared" si="35"/>
        <v>0</v>
      </c>
      <c r="Q129" s="137">
        <f t="shared" si="35"/>
        <v>0</v>
      </c>
      <c r="R129" s="130">
        <f t="shared" si="35"/>
        <v>219218.4</v>
      </c>
      <c r="S129" s="130">
        <f t="shared" si="35"/>
        <v>269868.6052956208</v>
      </c>
      <c r="T129" s="130">
        <f t="shared" si="35"/>
        <v>299497.07604738703</v>
      </c>
      <c r="U129" s="130">
        <f t="shared" si="35"/>
        <v>320518.81059124152</v>
      </c>
      <c r="V129" s="130">
        <f t="shared" si="35"/>
        <v>336824.53468771459</v>
      </c>
      <c r="W129" s="130">
        <f t="shared" si="35"/>
        <v>350147.28134300781</v>
      </c>
      <c r="X129" s="130">
        <f t="shared" si="35"/>
        <v>361411.5031398891</v>
      </c>
      <c r="Y129" s="130">
        <f t="shared" si="35"/>
        <v>371169.01588686235</v>
      </c>
      <c r="Z129" s="130">
        <f t="shared" si="35"/>
        <v>379775.7520947741</v>
      </c>
      <c r="AA129" s="130">
        <f t="shared" si="35"/>
        <v>387474.73998333531</v>
      </c>
      <c r="AB129" s="130">
        <f t="shared" si="35"/>
        <v>394439.32169014082</v>
      </c>
      <c r="AC129" s="130">
        <f t="shared" si="35"/>
        <v>400797.48663862859</v>
      </c>
      <c r="AD129" s="130">
        <f t="shared" si="35"/>
        <v>406646.43140791543</v>
      </c>
      <c r="AE129" s="130">
        <f t="shared" si="35"/>
        <v>412061.70843550982</v>
      </c>
      <c r="AF129" s="130">
        <f t="shared" si="35"/>
        <v>417103.2107351016</v>
      </c>
      <c r="AG129" s="130">
        <f t="shared" si="35"/>
        <v>421819.22118248307</v>
      </c>
      <c r="AH129" s="130">
        <f t="shared" si="35"/>
        <v>426249.23204755108</v>
      </c>
      <c r="AI129" s="130">
        <f t="shared" si="35"/>
        <v>430425.95739039482</v>
      </c>
      <c r="AJ129" s="130">
        <f t="shared" si="35"/>
        <v>434376.80063683348</v>
      </c>
      <c r="AK129" s="130">
        <f t="shared" si="35"/>
        <v>438124.94527895615</v>
      </c>
      <c r="AL129" s="130">
        <f t="shared" si="35"/>
        <v>441690.17918727617</v>
      </c>
      <c r="AM129" s="130">
        <f t="shared" si="35"/>
        <v>445089.52698576159</v>
      </c>
      <c r="AN129" s="130">
        <f t="shared" si="35"/>
        <v>448337.7417417476</v>
      </c>
      <c r="AO129" s="130">
        <f t="shared" si="35"/>
        <v>451447.69193424942</v>
      </c>
      <c r="AP129" s="130">
        <f t="shared" si="35"/>
        <v>454430.66937542905</v>
      </c>
      <c r="AQ129" s="138">
        <f t="shared" si="35"/>
        <v>0</v>
      </c>
    </row>
    <row r="130" spans="3:43" x14ac:dyDescent="0.35">
      <c r="C130" s="19"/>
      <c r="D130" s="142">
        <v>29</v>
      </c>
      <c r="E130" s="11" t="s">
        <v>347</v>
      </c>
      <c r="F130" s="11" t="s">
        <v>335</v>
      </c>
      <c r="G130" s="11" t="s">
        <v>348</v>
      </c>
      <c r="H130" s="11" t="s">
        <v>20</v>
      </c>
      <c r="I130" s="116">
        <f t="shared" si="22"/>
        <v>55</v>
      </c>
      <c r="J130" s="11">
        <f t="shared" si="22"/>
        <v>2025</v>
      </c>
      <c r="K130" s="137">
        <f t="shared" si="20"/>
        <v>0</v>
      </c>
      <c r="L130" s="137">
        <f t="shared" ref="L130:AQ130" si="36">L48*L89</f>
        <v>0</v>
      </c>
      <c r="M130" s="137">
        <f t="shared" si="36"/>
        <v>0</v>
      </c>
      <c r="N130" s="137">
        <f t="shared" si="36"/>
        <v>0</v>
      </c>
      <c r="O130" s="137">
        <f t="shared" si="36"/>
        <v>0</v>
      </c>
      <c r="P130" s="137">
        <f t="shared" si="36"/>
        <v>0</v>
      </c>
      <c r="Q130" s="137">
        <f t="shared" si="36"/>
        <v>0</v>
      </c>
      <c r="R130" s="130">
        <f t="shared" si="36"/>
        <v>9888.5600000000013</v>
      </c>
      <c r="S130" s="130">
        <f t="shared" si="36"/>
        <v>10955.320442353563</v>
      </c>
      <c r="T130" s="130">
        <f t="shared" si="36"/>
        <v>11579.335298383108</v>
      </c>
      <c r="U130" s="130">
        <f t="shared" si="36"/>
        <v>12022.080884707122</v>
      </c>
      <c r="V130" s="130">
        <f t="shared" si="36"/>
        <v>12365.501041615205</v>
      </c>
      <c r="W130" s="130">
        <f t="shared" si="36"/>
        <v>12646.09574073667</v>
      </c>
      <c r="X130" s="130">
        <f t="shared" si="36"/>
        <v>12883.33517849762</v>
      </c>
      <c r="Y130" s="130">
        <f t="shared" si="36"/>
        <v>13088.841327060685</v>
      </c>
      <c r="Z130" s="130">
        <f t="shared" si="36"/>
        <v>13270.110596766217</v>
      </c>
      <c r="AA130" s="130">
        <f t="shared" si="36"/>
        <v>13432.261483968765</v>
      </c>
      <c r="AB130" s="130">
        <f t="shared" si="36"/>
        <v>13578.94480378942</v>
      </c>
      <c r="AC130" s="130">
        <f t="shared" si="36"/>
        <v>13712.856183090231</v>
      </c>
      <c r="AD130" s="130">
        <f t="shared" si="36"/>
        <v>13836.04271062688</v>
      </c>
      <c r="AE130" s="130">
        <f t="shared" si="36"/>
        <v>13950.09562085118</v>
      </c>
      <c r="AF130" s="130">
        <f t="shared" si="36"/>
        <v>14056.276339998312</v>
      </c>
      <c r="AG130" s="130">
        <f t="shared" si="36"/>
        <v>14155.601769414247</v>
      </c>
      <c r="AH130" s="130">
        <f t="shared" si="36"/>
        <v>14248.903668635958</v>
      </c>
      <c r="AI130" s="130">
        <f t="shared" si="36"/>
        <v>14336.871039119778</v>
      </c>
      <c r="AJ130" s="130">
        <f t="shared" si="36"/>
        <v>14420.081033326946</v>
      </c>
      <c r="AK130" s="130">
        <f t="shared" si="36"/>
        <v>14499.021926322328</v>
      </c>
      <c r="AL130" s="130">
        <f t="shared" si="36"/>
        <v>14574.110476880725</v>
      </c>
      <c r="AM130" s="130">
        <f t="shared" si="36"/>
        <v>14645.705246142981</v>
      </c>
      <c r="AN130" s="130">
        <f t="shared" si="36"/>
        <v>14714.11695325712</v>
      </c>
      <c r="AO130" s="130">
        <f t="shared" si="36"/>
        <v>14779.61662544379</v>
      </c>
      <c r="AP130" s="130">
        <f t="shared" si="36"/>
        <v>14842.442083230409</v>
      </c>
      <c r="AQ130" s="138">
        <f t="shared" si="36"/>
        <v>0</v>
      </c>
    </row>
    <row r="131" spans="3:43" x14ac:dyDescent="0.35">
      <c r="C131" s="19"/>
      <c r="D131" s="142">
        <v>30</v>
      </c>
      <c r="E131" s="11" t="s">
        <v>347</v>
      </c>
      <c r="F131" s="11" t="s">
        <v>335</v>
      </c>
      <c r="G131" s="11" t="s">
        <v>349</v>
      </c>
      <c r="H131" s="11" t="s">
        <v>20</v>
      </c>
      <c r="I131" s="116">
        <f t="shared" si="22"/>
        <v>25</v>
      </c>
      <c r="J131" s="11">
        <f t="shared" si="22"/>
        <v>2025</v>
      </c>
      <c r="K131" s="137">
        <f t="shared" si="20"/>
        <v>0</v>
      </c>
      <c r="L131" s="137">
        <f t="shared" ref="L131:AQ131" si="37">L49*L90</f>
        <v>0</v>
      </c>
      <c r="M131" s="137">
        <f t="shared" si="37"/>
        <v>0</v>
      </c>
      <c r="N131" s="137">
        <f t="shared" si="37"/>
        <v>0</v>
      </c>
      <c r="O131" s="137">
        <f t="shared" si="37"/>
        <v>0</v>
      </c>
      <c r="P131" s="137">
        <f t="shared" si="37"/>
        <v>0</v>
      </c>
      <c r="Q131" s="137">
        <f t="shared" si="37"/>
        <v>0</v>
      </c>
      <c r="R131" s="130">
        <f t="shared" si="37"/>
        <v>4494.8</v>
      </c>
      <c r="S131" s="130">
        <f t="shared" si="37"/>
        <v>4979.6911101607102</v>
      </c>
      <c r="T131" s="130">
        <f t="shared" si="37"/>
        <v>5263.3342265377769</v>
      </c>
      <c r="U131" s="130">
        <f t="shared" si="37"/>
        <v>5464.5822203214202</v>
      </c>
      <c r="V131" s="130">
        <f t="shared" si="37"/>
        <v>5620.6822916432748</v>
      </c>
      <c r="W131" s="130">
        <f t="shared" si="37"/>
        <v>5748.2253366984869</v>
      </c>
      <c r="X131" s="130">
        <f t="shared" si="37"/>
        <v>5856.0614447716443</v>
      </c>
      <c r="Y131" s="130">
        <f t="shared" si="37"/>
        <v>5949.4733304821293</v>
      </c>
      <c r="Z131" s="130">
        <f t="shared" si="37"/>
        <v>6031.8684530755518</v>
      </c>
      <c r="AA131" s="130">
        <f t="shared" si="37"/>
        <v>6105.5734018039848</v>
      </c>
      <c r="AB131" s="130">
        <f t="shared" si="37"/>
        <v>6172.2476380860999</v>
      </c>
      <c r="AC131" s="130">
        <f t="shared" si="37"/>
        <v>6233.116446859196</v>
      </c>
      <c r="AD131" s="130">
        <f t="shared" si="37"/>
        <v>6289.110323012218</v>
      </c>
      <c r="AE131" s="130">
        <f t="shared" si="37"/>
        <v>6340.9525549323544</v>
      </c>
      <c r="AF131" s="130">
        <f t="shared" si="37"/>
        <v>6389.2165181810515</v>
      </c>
      <c r="AG131" s="130">
        <f t="shared" si="37"/>
        <v>6434.3644406428393</v>
      </c>
      <c r="AH131" s="130">
        <f t="shared" si="37"/>
        <v>6476.774394834526</v>
      </c>
      <c r="AI131" s="130">
        <f t="shared" si="37"/>
        <v>6516.7595632362618</v>
      </c>
      <c r="AJ131" s="130">
        <f t="shared" si="37"/>
        <v>6554.5822878758836</v>
      </c>
      <c r="AK131" s="130">
        <f t="shared" si="37"/>
        <v>6590.4645119646948</v>
      </c>
      <c r="AL131" s="130">
        <f t="shared" si="37"/>
        <v>6624.595671309421</v>
      </c>
      <c r="AM131" s="130">
        <f t="shared" si="37"/>
        <v>6657.138748246809</v>
      </c>
      <c r="AN131" s="130">
        <f t="shared" si="37"/>
        <v>6688.2349787532366</v>
      </c>
      <c r="AO131" s="130">
        <f t="shared" si="37"/>
        <v>6718.007557019906</v>
      </c>
      <c r="AP131" s="130">
        <f t="shared" si="37"/>
        <v>6746.5645832865494</v>
      </c>
      <c r="AQ131" s="138">
        <f t="shared" si="37"/>
        <v>0</v>
      </c>
    </row>
    <row r="132" spans="3:43" x14ac:dyDescent="0.35">
      <c r="C132" s="19"/>
      <c r="D132" s="142">
        <v>31</v>
      </c>
      <c r="E132" s="11" t="s">
        <v>350</v>
      </c>
      <c r="F132" s="11" t="s">
        <v>351</v>
      </c>
      <c r="G132" s="11" t="s">
        <v>352</v>
      </c>
      <c r="H132" s="11" t="s">
        <v>17</v>
      </c>
      <c r="I132" s="116">
        <f t="shared" si="22"/>
        <v>240</v>
      </c>
      <c r="J132" s="11">
        <f t="shared" si="22"/>
        <v>2025</v>
      </c>
      <c r="K132" s="137">
        <f t="shared" si="20"/>
        <v>0</v>
      </c>
      <c r="L132" s="137">
        <f t="shared" ref="L132:AQ132" si="38">L50*L91</f>
        <v>0</v>
      </c>
      <c r="M132" s="137">
        <f t="shared" si="38"/>
        <v>0</v>
      </c>
      <c r="N132" s="137">
        <f t="shared" si="38"/>
        <v>0</v>
      </c>
      <c r="O132" s="137">
        <f t="shared" si="38"/>
        <v>0</v>
      </c>
      <c r="P132" s="137">
        <f t="shared" si="38"/>
        <v>0</v>
      </c>
      <c r="Q132" s="137">
        <f t="shared" si="38"/>
        <v>0</v>
      </c>
      <c r="R132" s="130">
        <f t="shared" si="38"/>
        <v>38311.199999999997</v>
      </c>
      <c r="S132" s="130">
        <f t="shared" si="38"/>
        <v>47643.733639059108</v>
      </c>
      <c r="T132" s="130">
        <f t="shared" si="38"/>
        <v>53102.915854627427</v>
      </c>
      <c r="U132" s="130">
        <f t="shared" si="38"/>
        <v>56976.267278118212</v>
      </c>
      <c r="V132" s="130">
        <f t="shared" si="38"/>
        <v>59980.67205301272</v>
      </c>
      <c r="W132" s="130">
        <f t="shared" si="38"/>
        <v>62435.44949368653</v>
      </c>
      <c r="X132" s="130">
        <f t="shared" si="38"/>
        <v>64510.934246880737</v>
      </c>
      <c r="Y132" s="130">
        <f t="shared" si="38"/>
        <v>66308.800917177301</v>
      </c>
      <c r="Z132" s="130">
        <f t="shared" si="38"/>
        <v>67894.631709254856</v>
      </c>
      <c r="AA132" s="130">
        <f t="shared" si="38"/>
        <v>69313.205692071831</v>
      </c>
      <c r="AB132" s="130">
        <f t="shared" si="38"/>
        <v>70596.461952957266</v>
      </c>
      <c r="AC132" s="130">
        <f t="shared" si="38"/>
        <v>71767.983132745649</v>
      </c>
      <c r="AD132" s="130">
        <f t="shared" si="38"/>
        <v>72845.678148862135</v>
      </c>
      <c r="AE132" s="130">
        <f t="shared" si="38"/>
        <v>73843.467885939841</v>
      </c>
      <c r="AF132" s="130">
        <f t="shared" si="38"/>
        <v>74772.38790764015</v>
      </c>
      <c r="AG132" s="130">
        <f t="shared" si="38"/>
        <v>75641.334556236412</v>
      </c>
      <c r="AH132" s="130">
        <f t="shared" si="38"/>
        <v>76457.584464372892</v>
      </c>
      <c r="AI132" s="130">
        <f t="shared" si="38"/>
        <v>77227.165348313953</v>
      </c>
      <c r="AJ132" s="130">
        <f t="shared" si="38"/>
        <v>77955.126415496954</v>
      </c>
      <c r="AK132" s="130">
        <f t="shared" si="38"/>
        <v>78645.739331130928</v>
      </c>
      <c r="AL132" s="130">
        <f t="shared" si="38"/>
        <v>79302.650101508174</v>
      </c>
      <c r="AM132" s="130">
        <f t="shared" si="38"/>
        <v>79928.995592016363</v>
      </c>
      <c r="AN132" s="130">
        <f t="shared" si="38"/>
        <v>80527.494123270066</v>
      </c>
      <c r="AO132" s="130">
        <f t="shared" si="38"/>
        <v>81100.516771804731</v>
      </c>
      <c r="AP132" s="130">
        <f t="shared" si="38"/>
        <v>81600</v>
      </c>
      <c r="AQ132" s="138">
        <f t="shared" si="38"/>
        <v>0</v>
      </c>
    </row>
    <row r="133" spans="3:43" x14ac:dyDescent="0.35">
      <c r="C133" s="19"/>
      <c r="D133" s="142">
        <v>32</v>
      </c>
      <c r="E133" s="11" t="s">
        <v>302</v>
      </c>
      <c r="F133" s="11" t="s">
        <v>353</v>
      </c>
      <c r="G133" s="11" t="s">
        <v>354</v>
      </c>
      <c r="H133" s="11" t="s">
        <v>20</v>
      </c>
      <c r="I133" s="116">
        <f t="shared" si="22"/>
        <v>560</v>
      </c>
      <c r="J133" s="11">
        <f t="shared" si="22"/>
        <v>2025</v>
      </c>
      <c r="K133" s="137">
        <f t="shared" si="20"/>
        <v>0</v>
      </c>
      <c r="L133" s="137">
        <f t="shared" ref="L133:AQ133" si="39">L51*L92</f>
        <v>0</v>
      </c>
      <c r="M133" s="137">
        <f t="shared" si="39"/>
        <v>0</v>
      </c>
      <c r="N133" s="137">
        <f t="shared" si="39"/>
        <v>0</v>
      </c>
      <c r="O133" s="137">
        <f t="shared" si="39"/>
        <v>0</v>
      </c>
      <c r="P133" s="137">
        <f t="shared" si="39"/>
        <v>0</v>
      </c>
      <c r="Q133" s="137">
        <f t="shared" si="39"/>
        <v>0</v>
      </c>
      <c r="R133" s="130">
        <f t="shared" si="39"/>
        <v>100683.52000000002</v>
      </c>
      <c r="S133" s="130">
        <f t="shared" si="39"/>
        <v>111545.08086759991</v>
      </c>
      <c r="T133" s="130">
        <f t="shared" si="39"/>
        <v>117898.6866744462</v>
      </c>
      <c r="U133" s="130">
        <f t="shared" si="39"/>
        <v>122406.6417351998</v>
      </c>
      <c r="V133" s="130">
        <f t="shared" si="39"/>
        <v>125903.28333280937</v>
      </c>
      <c r="W133" s="130">
        <f t="shared" si="39"/>
        <v>128760.24754204608</v>
      </c>
      <c r="X133" s="130">
        <f t="shared" si="39"/>
        <v>131175.77636288485</v>
      </c>
      <c r="Y133" s="130">
        <f t="shared" si="39"/>
        <v>133268.20260279969</v>
      </c>
      <c r="Z133" s="130">
        <f t="shared" si="39"/>
        <v>135113.85334889239</v>
      </c>
      <c r="AA133" s="130">
        <f t="shared" si="39"/>
        <v>136764.84420040925</v>
      </c>
      <c r="AB133" s="130">
        <f t="shared" si="39"/>
        <v>138258.34709312866</v>
      </c>
      <c r="AC133" s="130">
        <f t="shared" si="39"/>
        <v>139621.80840964598</v>
      </c>
      <c r="AD133" s="130">
        <f t="shared" si="39"/>
        <v>140876.0712354737</v>
      </c>
      <c r="AE133" s="130">
        <f t="shared" si="39"/>
        <v>142037.33723048473</v>
      </c>
      <c r="AF133" s="130">
        <f t="shared" si="39"/>
        <v>143118.45000725554</v>
      </c>
      <c r="AG133" s="130">
        <f t="shared" si="39"/>
        <v>144129.7634703996</v>
      </c>
      <c r="AH133" s="130">
        <f t="shared" si="39"/>
        <v>145079.74644429339</v>
      </c>
      <c r="AI133" s="130">
        <f t="shared" si="39"/>
        <v>145975.41421649227</v>
      </c>
      <c r="AJ133" s="130">
        <f t="shared" si="39"/>
        <v>146822.6432484198</v>
      </c>
      <c r="AK133" s="130">
        <f t="shared" si="39"/>
        <v>147626.40506800916</v>
      </c>
      <c r="AL133" s="130">
        <f t="shared" si="39"/>
        <v>148390.94303733102</v>
      </c>
      <c r="AM133" s="130">
        <f t="shared" si="39"/>
        <v>149119.90796072854</v>
      </c>
      <c r="AN133" s="130">
        <f t="shared" si="39"/>
        <v>149816.46352407252</v>
      </c>
      <c r="AO133" s="130">
        <f t="shared" si="39"/>
        <v>150483.36927724589</v>
      </c>
      <c r="AP133" s="130">
        <f t="shared" si="39"/>
        <v>151123.04666561872</v>
      </c>
      <c r="AQ133" s="138">
        <f t="shared" si="39"/>
        <v>0</v>
      </c>
    </row>
    <row r="134" spans="3:43" x14ac:dyDescent="0.35">
      <c r="C134" s="19"/>
      <c r="D134" s="142">
        <v>33</v>
      </c>
      <c r="E134" s="11" t="s">
        <v>355</v>
      </c>
      <c r="F134" s="11" t="s">
        <v>356</v>
      </c>
      <c r="G134" s="11" t="s">
        <v>357</v>
      </c>
      <c r="H134" s="11" t="s">
        <v>17</v>
      </c>
      <c r="I134" s="116">
        <f t="shared" si="22"/>
        <v>11178</v>
      </c>
      <c r="J134" s="11">
        <f t="shared" si="22"/>
        <v>2025</v>
      </c>
      <c r="K134" s="137">
        <f t="shared" si="20"/>
        <v>0</v>
      </c>
      <c r="L134" s="137">
        <f t="shared" ref="L134:AQ134" si="40">L52*L93</f>
        <v>0</v>
      </c>
      <c r="M134" s="137">
        <f t="shared" si="40"/>
        <v>0</v>
      </c>
      <c r="N134" s="137">
        <f t="shared" si="40"/>
        <v>0</v>
      </c>
      <c r="O134" s="137">
        <f t="shared" si="40"/>
        <v>0</v>
      </c>
      <c r="P134" s="137">
        <f t="shared" si="40"/>
        <v>0</v>
      </c>
      <c r="Q134" s="137">
        <f t="shared" si="40"/>
        <v>0</v>
      </c>
      <c r="R134" s="130">
        <f t="shared" si="40"/>
        <v>1784344.14</v>
      </c>
      <c r="S134" s="130">
        <f t="shared" si="40"/>
        <v>2219006.8942391775</v>
      </c>
      <c r="T134" s="130">
        <f t="shared" si="40"/>
        <v>2473268.3059292724</v>
      </c>
      <c r="U134" s="130">
        <f t="shared" si="40"/>
        <v>2653669.6484783553</v>
      </c>
      <c r="V134" s="130">
        <f t="shared" si="40"/>
        <v>2793599.8008690677</v>
      </c>
      <c r="W134" s="130">
        <f t="shared" si="40"/>
        <v>2907931.0601684498</v>
      </c>
      <c r="X134" s="130">
        <f t="shared" si="40"/>
        <v>3004596.7625484704</v>
      </c>
      <c r="Y134" s="130">
        <f t="shared" si="40"/>
        <v>3088332.4027175335</v>
      </c>
      <c r="Z134" s="130">
        <f t="shared" si="40"/>
        <v>3162192.4718585452</v>
      </c>
      <c r="AA134" s="130">
        <f t="shared" si="40"/>
        <v>3228262.5551082455</v>
      </c>
      <c r="AB134" s="130">
        <f t="shared" si="40"/>
        <v>3288030.2154589845</v>
      </c>
      <c r="AC134" s="130">
        <f t="shared" si="40"/>
        <v>3342593.814407628</v>
      </c>
      <c r="AD134" s="130">
        <f t="shared" si="40"/>
        <v>3392787.4597832537</v>
      </c>
      <c r="AE134" s="130">
        <f t="shared" si="40"/>
        <v>3439259.5167876482</v>
      </c>
      <c r="AF134" s="130">
        <f t="shared" si="40"/>
        <v>3482523.9667983404</v>
      </c>
      <c r="AG134" s="130">
        <f t="shared" si="40"/>
        <v>3522995.1569567113</v>
      </c>
      <c r="AH134" s="130">
        <f t="shared" si="40"/>
        <v>3561011.9964281674</v>
      </c>
      <c r="AI134" s="130">
        <f t="shared" si="40"/>
        <v>3596855.2260977225</v>
      </c>
      <c r="AJ134" s="130">
        <f t="shared" si="40"/>
        <v>3630760.0128017701</v>
      </c>
      <c r="AK134" s="130">
        <f t="shared" si="40"/>
        <v>3662925.3093474233</v>
      </c>
      <c r="AL134" s="130">
        <f t="shared" si="40"/>
        <v>3693520.9284777427</v>
      </c>
      <c r="AM134" s="130">
        <f t="shared" si="40"/>
        <v>3722692.9696981618</v>
      </c>
      <c r="AN134" s="130">
        <f t="shared" si="40"/>
        <v>3750568.0387913035</v>
      </c>
      <c r="AO134" s="130">
        <f t="shared" si="40"/>
        <v>3777256.5686468058</v>
      </c>
      <c r="AP134" s="130">
        <f t="shared" si="40"/>
        <v>3800520</v>
      </c>
      <c r="AQ134" s="138">
        <f t="shared" si="40"/>
        <v>0</v>
      </c>
    </row>
    <row r="135" spans="3:43" x14ac:dyDescent="0.35">
      <c r="C135" s="19"/>
      <c r="D135" s="142">
        <v>34</v>
      </c>
      <c r="E135" s="11" t="s">
        <v>355</v>
      </c>
      <c r="F135" s="11" t="s">
        <v>356</v>
      </c>
      <c r="G135" s="11" t="s">
        <v>357</v>
      </c>
      <c r="H135" s="11" t="s">
        <v>20</v>
      </c>
      <c r="I135" s="116">
        <f t="shared" si="22"/>
        <v>7790</v>
      </c>
      <c r="J135" s="11">
        <f t="shared" si="22"/>
        <v>2025</v>
      </c>
      <c r="K135" s="137">
        <f t="shared" si="20"/>
        <v>0</v>
      </c>
      <c r="L135" s="137">
        <f t="shared" ref="L135:AQ135" si="41">L53*L94</f>
        <v>0</v>
      </c>
      <c r="M135" s="137">
        <f t="shared" si="41"/>
        <v>0</v>
      </c>
      <c r="N135" s="137">
        <f t="shared" si="41"/>
        <v>0</v>
      </c>
      <c r="O135" s="137">
        <f t="shared" si="41"/>
        <v>0</v>
      </c>
      <c r="P135" s="137">
        <f t="shared" si="41"/>
        <v>0</v>
      </c>
      <c r="Q135" s="137">
        <f t="shared" si="41"/>
        <v>0</v>
      </c>
      <c r="R135" s="130">
        <f t="shared" si="41"/>
        <v>100117.08</v>
      </c>
      <c r="S135" s="130">
        <f t="shared" si="41"/>
        <v>160505.16</v>
      </c>
      <c r="T135" s="130">
        <f t="shared" si="41"/>
        <v>220893.24000000002</v>
      </c>
      <c r="U135" s="130">
        <f t="shared" si="41"/>
        <v>281281.32</v>
      </c>
      <c r="V135" s="130">
        <f t="shared" si="41"/>
        <v>341669.4</v>
      </c>
      <c r="W135" s="130">
        <f t="shared" si="41"/>
        <v>402057.48</v>
      </c>
      <c r="X135" s="130">
        <f t="shared" si="41"/>
        <v>462445.56000000006</v>
      </c>
      <c r="Y135" s="130">
        <f t="shared" si="41"/>
        <v>522833.64</v>
      </c>
      <c r="Z135" s="130">
        <f t="shared" si="41"/>
        <v>583221.72</v>
      </c>
      <c r="AA135" s="130">
        <f t="shared" si="41"/>
        <v>643609.80000000005</v>
      </c>
      <c r="AB135" s="130">
        <f t="shared" si="41"/>
        <v>703997.88000000012</v>
      </c>
      <c r="AC135" s="130">
        <f t="shared" si="41"/>
        <v>764385.96</v>
      </c>
      <c r="AD135" s="130">
        <f t="shared" si="41"/>
        <v>824774.04</v>
      </c>
      <c r="AE135" s="130">
        <f t="shared" si="41"/>
        <v>885162.12000000023</v>
      </c>
      <c r="AF135" s="130">
        <f t="shared" si="41"/>
        <v>945550.20000000007</v>
      </c>
      <c r="AG135" s="130">
        <f t="shared" si="41"/>
        <v>1005938.2800000001</v>
      </c>
      <c r="AH135" s="130">
        <f t="shared" si="41"/>
        <v>1066326.3599999999</v>
      </c>
      <c r="AI135" s="130">
        <f t="shared" si="41"/>
        <v>1126714.44</v>
      </c>
      <c r="AJ135" s="130">
        <f t="shared" si="41"/>
        <v>1187102.5200000003</v>
      </c>
      <c r="AK135" s="130">
        <f t="shared" si="41"/>
        <v>1247490.6000000001</v>
      </c>
      <c r="AL135" s="130">
        <f t="shared" si="41"/>
        <v>1307878.6800000002</v>
      </c>
      <c r="AM135" s="130">
        <f t="shared" si="41"/>
        <v>1368266.76</v>
      </c>
      <c r="AN135" s="130">
        <f t="shared" si="41"/>
        <v>1428654.8399999999</v>
      </c>
      <c r="AO135" s="130">
        <f t="shared" si="41"/>
        <v>1489042.9200000002</v>
      </c>
      <c r="AP135" s="130">
        <f t="shared" si="41"/>
        <v>1549431.0000000002</v>
      </c>
      <c r="AQ135" s="138">
        <f t="shared" si="41"/>
        <v>0</v>
      </c>
    </row>
    <row r="136" spans="3:43" ht="15" thickBot="1" x14ac:dyDescent="0.4">
      <c r="C136" s="19"/>
      <c r="D136" s="142">
        <v>35</v>
      </c>
      <c r="E136" s="128" t="s">
        <v>358</v>
      </c>
      <c r="F136" s="128" t="s">
        <v>335</v>
      </c>
      <c r="G136" s="128" t="s">
        <v>359</v>
      </c>
      <c r="H136" s="128" t="s">
        <v>307</v>
      </c>
      <c r="I136" s="48">
        <f t="shared" si="22"/>
        <v>2000</v>
      </c>
      <c r="J136" s="128">
        <f t="shared" si="22"/>
        <v>2025</v>
      </c>
      <c r="K136" s="139">
        <f t="shared" si="20"/>
        <v>0</v>
      </c>
      <c r="L136" s="139">
        <f t="shared" ref="L136:AQ136" si="42">L54*L95</f>
        <v>0</v>
      </c>
      <c r="M136" s="139">
        <f t="shared" si="42"/>
        <v>0</v>
      </c>
      <c r="N136" s="139">
        <f t="shared" si="42"/>
        <v>0</v>
      </c>
      <c r="O136" s="139">
        <f t="shared" si="42"/>
        <v>0</v>
      </c>
      <c r="P136" s="139">
        <f t="shared" si="42"/>
        <v>0</v>
      </c>
      <c r="Q136" s="139">
        <f t="shared" si="42"/>
        <v>0</v>
      </c>
      <c r="R136" s="140">
        <f t="shared" si="42"/>
        <v>404605</v>
      </c>
      <c r="S136" s="140">
        <f t="shared" si="42"/>
        <v>631388.89453560289</v>
      </c>
      <c r="T136" s="140">
        <f t="shared" si="42"/>
        <v>764048.96860643208</v>
      </c>
      <c r="U136" s="140">
        <f t="shared" si="42"/>
        <v>858172.78907120577</v>
      </c>
      <c r="V136" s="140">
        <f t="shared" si="42"/>
        <v>931180.89619018894</v>
      </c>
      <c r="W136" s="140">
        <f t="shared" si="42"/>
        <v>950000</v>
      </c>
      <c r="X136" s="140">
        <f t="shared" si="42"/>
        <v>950000</v>
      </c>
      <c r="Y136" s="140">
        <f t="shared" si="42"/>
        <v>950000</v>
      </c>
      <c r="Z136" s="140">
        <f t="shared" si="42"/>
        <v>950000</v>
      </c>
      <c r="AA136" s="140">
        <f t="shared" si="42"/>
        <v>950000</v>
      </c>
      <c r="AB136" s="140">
        <f t="shared" si="42"/>
        <v>950000</v>
      </c>
      <c r="AC136" s="140">
        <f t="shared" si="42"/>
        <v>950000</v>
      </c>
      <c r="AD136" s="140">
        <f t="shared" si="42"/>
        <v>950000</v>
      </c>
      <c r="AE136" s="140">
        <f t="shared" si="42"/>
        <v>950000</v>
      </c>
      <c r="AF136" s="140">
        <f t="shared" si="42"/>
        <v>950000</v>
      </c>
      <c r="AG136" s="140">
        <f t="shared" si="42"/>
        <v>0</v>
      </c>
      <c r="AH136" s="140">
        <f t="shared" si="42"/>
        <v>0</v>
      </c>
      <c r="AI136" s="140">
        <f t="shared" si="42"/>
        <v>0</v>
      </c>
      <c r="AJ136" s="140">
        <f t="shared" si="42"/>
        <v>0</v>
      </c>
      <c r="AK136" s="140">
        <f t="shared" si="42"/>
        <v>0</v>
      </c>
      <c r="AL136" s="140">
        <f t="shared" si="42"/>
        <v>0</v>
      </c>
      <c r="AM136" s="140">
        <f t="shared" si="42"/>
        <v>0</v>
      </c>
      <c r="AN136" s="140">
        <f t="shared" si="42"/>
        <v>0</v>
      </c>
      <c r="AO136" s="140">
        <f t="shared" si="42"/>
        <v>0</v>
      </c>
      <c r="AP136" s="140">
        <f t="shared" si="42"/>
        <v>0</v>
      </c>
      <c r="AQ136" s="141">
        <f t="shared" si="42"/>
        <v>0</v>
      </c>
    </row>
    <row r="137" spans="3:43" ht="15.5" thickTop="1" thickBot="1" x14ac:dyDescent="0.4">
      <c r="D137" s="124"/>
      <c r="E137" s="125"/>
      <c r="F137" s="125"/>
      <c r="G137" s="125"/>
      <c r="H137" s="125" t="s">
        <v>30</v>
      </c>
      <c r="I137" s="126">
        <f>SUM(I109:I136)</f>
        <v>80993</v>
      </c>
      <c r="J137" s="125"/>
      <c r="K137" s="135">
        <f>SUM(K109:K136)</f>
        <v>0</v>
      </c>
      <c r="L137" s="135">
        <f t="shared" ref="L137:AQ137" si="43">SUM(L109:L136)</f>
        <v>0</v>
      </c>
      <c r="M137" s="135">
        <f t="shared" si="43"/>
        <v>0</v>
      </c>
      <c r="N137" s="135">
        <f t="shared" si="43"/>
        <v>0</v>
      </c>
      <c r="O137" s="135">
        <f t="shared" si="43"/>
        <v>0</v>
      </c>
      <c r="P137" s="135">
        <f t="shared" si="43"/>
        <v>0</v>
      </c>
      <c r="Q137" s="135">
        <f t="shared" si="43"/>
        <v>0</v>
      </c>
      <c r="R137" s="135">
        <f t="shared" si="43"/>
        <v>17588065.362621788</v>
      </c>
      <c r="S137" s="135">
        <f t="shared" si="43"/>
        <v>19345208.880718566</v>
      </c>
      <c r="T137" s="135">
        <f t="shared" si="43"/>
        <v>20443530.377561975</v>
      </c>
      <c r="U137" s="135">
        <f t="shared" si="43"/>
        <v>21268040.105159141</v>
      </c>
      <c r="V137" s="135">
        <f t="shared" si="43"/>
        <v>21940672.21977945</v>
      </c>
      <c r="W137" s="135">
        <f t="shared" si="43"/>
        <v>22402373.492663007</v>
      </c>
      <c r="X137" s="135">
        <f t="shared" si="43"/>
        <v>22769778.108136661</v>
      </c>
      <c r="Y137" s="135">
        <f t="shared" si="43"/>
        <v>23106246.085098855</v>
      </c>
      <c r="Z137" s="135">
        <f t="shared" si="43"/>
        <v>23418864.106759086</v>
      </c>
      <c r="AA137" s="135">
        <f t="shared" si="43"/>
        <v>23712518.655459482</v>
      </c>
      <c r="AB137" s="135">
        <f t="shared" si="43"/>
        <v>23990725.373604279</v>
      </c>
      <c r="AC137" s="135">
        <f t="shared" si="43"/>
        <v>24256100.081958558</v>
      </c>
      <c r="AD137" s="135">
        <f t="shared" si="43"/>
        <v>24510642.893631086</v>
      </c>
      <c r="AE137" s="135">
        <f t="shared" si="43"/>
        <v>24755918.076961145</v>
      </c>
      <c r="AF137" s="135">
        <f t="shared" si="43"/>
        <v>24993172.532483988</v>
      </c>
      <c r="AG137" s="135">
        <f t="shared" si="43"/>
        <v>10063534.171536777</v>
      </c>
      <c r="AH137" s="135">
        <f t="shared" si="43"/>
        <v>10195895.919099487</v>
      </c>
      <c r="AI137" s="135">
        <f t="shared" si="43"/>
        <v>10324295.404973606</v>
      </c>
      <c r="AJ137" s="135">
        <f t="shared" si="43"/>
        <v>10449147.852183901</v>
      </c>
      <c r="AK137" s="135">
        <f t="shared" si="43"/>
        <v>10570806.246982528</v>
      </c>
      <c r="AL137" s="135">
        <f t="shared" si="43"/>
        <v>10689573.219721984</v>
      </c>
      <c r="AM137" s="135">
        <f t="shared" si="43"/>
        <v>10805292.345607249</v>
      </c>
      <c r="AN137" s="135">
        <f t="shared" si="43"/>
        <v>8710304.0964722987</v>
      </c>
      <c r="AO137" s="135">
        <f t="shared" si="43"/>
        <v>8808407.9483880959</v>
      </c>
      <c r="AP137" s="135">
        <f t="shared" si="43"/>
        <v>8902586.3385032155</v>
      </c>
      <c r="AQ137" s="160">
        <f t="shared" si="43"/>
        <v>0</v>
      </c>
    </row>
  </sheetData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7642BD65C1474AA219238246680DF5" ma:contentTypeVersion="1" ma:contentTypeDescription="Create a new document." ma:contentTypeScope="" ma:versionID="635ca57cf5a16a1c7011ad33324a8620">
  <xsd:schema xmlns:xsd="http://www.w3.org/2001/XMLSchema" xmlns:xs="http://www.w3.org/2001/XMLSchema" xmlns:p="http://schemas.microsoft.com/office/2006/metadata/properties" xmlns:ns2="ea11160a-a330-43b2-a0fb-72755c9cb60a" targetNamespace="http://schemas.microsoft.com/office/2006/metadata/properties" ma:root="true" ma:fieldsID="ecf1bc3416b31fe257c7cbd61e7da599" ns2:_="">
    <xsd:import namespace="ea11160a-a330-43b2-a0fb-72755c9cb60a"/>
    <xsd:element name="properties">
      <xsd:complexType>
        <xsd:sequence>
          <xsd:element name="documentManagement">
            <xsd:complexType>
              <xsd:all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1160a-a330-43b2-a0fb-72755c9cb60a" elementFormDefault="qualified">
    <xsd:import namespace="http://schemas.microsoft.com/office/2006/documentManagement/types"/>
    <xsd:import namespace="http://schemas.microsoft.com/office/infopath/2007/PartnerControls"/>
    <xsd:element name="Section" ma:index="8" nillable="true" ma:displayName="Section" ma:default="Budget Level w Labor Grouping" ma:format="RadioButtons" ma:indexed="true" ma:internalName="Section">
      <xsd:simpleType>
        <xsd:restriction base="dms:Choice">
          <xsd:enumeration value="Budget Level w Labor Grouping"/>
          <xsd:enumeration value="Budget Level w Labor Grouping Sections"/>
          <xsd:enumeration value="Budget Level w Labor Grouping Teams"/>
          <xsd:enumeration value="Budget Level w Labor Grouping Unit"/>
          <xsd:enumeration value="Budget Notes"/>
          <xsd:enumeration value="Communications"/>
          <xsd:enumeration value="Febr Letter"/>
          <xsd:enumeration value="GDR Data"/>
          <xsd:enumeration value="Labor Distribution by Org Report Proposed"/>
          <xsd:enumeration value="Labor Distribution by Org Report Proposed Section"/>
          <xsd:enumeration value="Labor Distribution by Org Report Proposed Team"/>
          <xsd:enumeration value="Labor Distribution by Org Report Proposed Unit"/>
          <xsd:enumeration value="Labor Distribution by Org Report Proposed Plus One"/>
          <xsd:enumeration value="Labor Distribution by Org Report Proposed Plus One Section"/>
          <xsd:enumeration value="Labor Distribution by Org Report Proposed Plus One Team"/>
          <xsd:enumeration value="Labor Distribution by Org Report Proposed Plus One Unit"/>
          <xsd:enumeration value="Labor Files"/>
          <xsd:enumeration value="Labor Files - Budget Upload"/>
          <xsd:enumeration value="Labor Reports Proposed"/>
          <xsd:enumeration value="Labor Reports Proposed Section"/>
          <xsd:enumeration value="Labor Reports Proposed Team"/>
          <xsd:enumeration value="Labor Reports Proposed Unit"/>
          <xsd:enumeration value="Labor Reports Proposed Plus One"/>
          <xsd:enumeration value="Labor Reports Proposed Plus One Section"/>
          <xsd:enumeration value="Labor Reports Proposed Plus One Team"/>
          <xsd:enumeration value="Labor Reports Proposed Plus One Unit"/>
          <xsd:enumeration value="Misc forecast files"/>
          <xsd:enumeration value="Models"/>
          <xsd:enumeration value="RTS-CC"/>
          <xsd:enumeration value="Template Reports"/>
          <xsd:enumeration value="Template Reports Section"/>
          <xsd:enumeration value="Template Reports Team"/>
          <xsd:enumeration value="Template Reports Uni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ea11160a-a330-43b2-a0fb-72755c9cb60a">GDR Data</Section>
  </documentManagement>
</p:properties>
</file>

<file path=customXml/itemProps1.xml><?xml version="1.0" encoding="utf-8"?>
<ds:datastoreItem xmlns:ds="http://schemas.openxmlformats.org/officeDocument/2006/customXml" ds:itemID="{97424850-958A-45F6-81CA-67064B203E61}"/>
</file>

<file path=customXml/itemProps2.xml><?xml version="1.0" encoding="utf-8"?>
<ds:datastoreItem xmlns:ds="http://schemas.openxmlformats.org/officeDocument/2006/customXml" ds:itemID="{8ACEEEB3-279F-4A4D-8BA2-AD49E3FEE658}"/>
</file>

<file path=customXml/itemProps3.xml><?xml version="1.0" encoding="utf-8"?>
<ds:datastoreItem xmlns:ds="http://schemas.openxmlformats.org/officeDocument/2006/customXml" ds:itemID="{79EDAB3A-9A24-4333-A9BC-24E4BAB1C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LRP FY2021+ Scenario 1_45M</vt:lpstr>
      <vt:lpstr>Production Assumptions_SAT</vt:lpstr>
      <vt:lpstr>LRP Budget ($)</vt:lpstr>
      <vt:lpstr>LRP Yield (AFY)</vt:lpstr>
      <vt:lpstr>LRP Incentive Rate</vt:lpstr>
      <vt:lpstr>Projections for LRP Target</vt:lpstr>
      <vt:lpstr>'LRP Incentive Rate'!Print_Area</vt:lpstr>
      <vt:lpstr>'LRP Yield (AFY)'!Print_Area</vt:lpstr>
      <vt:lpstr>'LRP Budget ($)'!Print_Titles</vt:lpstr>
      <vt:lpstr>'LRP Incentive Rate'!Print_Titles</vt:lpstr>
      <vt:lpstr>'LRP Yield (AFY)'!Print_Titles</vt:lpstr>
    </vt:vector>
  </TitlesOfParts>
  <Company>MWD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- R_Mokthari_10_9_Changes_FY2021+_LRP</dc:title>
  <dc:creator>Carrillo,Carlos A</dc:creator>
  <cp:lastModifiedBy>Frances Kwan</cp:lastModifiedBy>
  <cp:lastPrinted>2019-09-13T18:51:26Z</cp:lastPrinted>
  <dcterms:created xsi:type="dcterms:W3CDTF">2017-09-07T21:53:10Z</dcterms:created>
  <dcterms:modified xsi:type="dcterms:W3CDTF">2019-10-09T17:48:22Z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0169-7FD4-5FAD-0C52</vt:lpwstr>
  </property>
  <property fmtid="{D5CDD505-2E9C-101B-9397-08002B2CF9AE}" pid="3" name="ContentTypeId">
    <vt:lpwstr>0x010100E17642BD65C1474AA219238246680DF5</vt:lpwstr>
  </property>
</Properties>
</file>